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272-П\"/>
    </mc:Choice>
  </mc:AlternateContent>
  <bookViews>
    <workbookView xWindow="120" yWindow="75" windowWidth="19095" windowHeight="11760" activeTab="2"/>
  </bookViews>
  <sheets>
    <sheet name="Приложение 1" sheetId="6" r:id="rId1"/>
    <sheet name="Приложение 2" sheetId="5" r:id="rId2"/>
    <sheet name="Приложение 3" sheetId="4" r:id="rId3"/>
    <sheet name="Лист1" sheetId="1" r:id="rId4"/>
    <sheet name="Лист2" sheetId="2" r:id="rId5"/>
    <sheet name="Лист3" sheetId="3" r:id="rId6"/>
  </sheets>
  <definedNames>
    <definedName name="_xlnm.Print_Titles" localSheetId="3">Лист1!$12:$12</definedName>
    <definedName name="_xlnm.Print_Titles" localSheetId="4">Лист2!$12:$12</definedName>
    <definedName name="_xlnm.Print_Titles" localSheetId="5">Лист3!$12:$12</definedName>
    <definedName name="_xlnm.Print_Titles" localSheetId="0">'Приложение 1'!$12:$12</definedName>
    <definedName name="_xlnm.Print_Titles" localSheetId="1">'Приложение 2'!$12:$12</definedName>
    <definedName name="_xlnm.Print_Titles" localSheetId="2">'Приложение 3'!$12:$12</definedName>
  </definedNames>
  <calcPr calcId="152511" refMode="R1C1"/>
</workbook>
</file>

<file path=xl/calcChain.xml><?xml version="1.0" encoding="utf-8"?>
<calcChain xmlns="http://schemas.openxmlformats.org/spreadsheetml/2006/main">
  <c r="M37" i="5" l="1"/>
  <c r="M42" i="4"/>
  <c r="M41" i="4"/>
  <c r="M40" i="4"/>
  <c r="M39" i="4"/>
  <c r="M23" i="5"/>
  <c r="L22" i="5"/>
  <c r="K22" i="5"/>
  <c r="J22" i="5"/>
  <c r="L21" i="5"/>
  <c r="K21" i="5"/>
  <c r="J21" i="5"/>
  <c r="I21" i="5"/>
  <c r="L20" i="5"/>
  <c r="K20" i="5"/>
  <c r="J20" i="5"/>
  <c r="L19" i="5"/>
  <c r="K19" i="5"/>
  <c r="J19" i="5"/>
  <c r="L18" i="5"/>
  <c r="K18" i="5"/>
  <c r="J18" i="5"/>
  <c r="I18" i="5"/>
  <c r="L17" i="5"/>
  <c r="K17" i="5"/>
  <c r="J17" i="5"/>
  <c r="L16" i="5"/>
  <c r="K16" i="5"/>
  <c r="J16" i="5"/>
  <c r="L15" i="5"/>
  <c r="K15" i="5"/>
  <c r="J15" i="5"/>
  <c r="I15" i="5"/>
  <c r="E15" i="5"/>
  <c r="L14" i="5"/>
  <c r="G14" i="5"/>
  <c r="F14" i="5"/>
  <c r="E14" i="5"/>
  <c r="G13" i="5"/>
  <c r="G14" i="2"/>
  <c r="I24" i="5"/>
  <c r="K24" i="5"/>
  <c r="L24" i="5"/>
  <c r="E14" i="2"/>
  <c r="F14" i="2"/>
  <c r="F13" i="5" s="1"/>
  <c r="M46" i="5"/>
  <c r="M61" i="4"/>
  <c r="M62" i="4"/>
  <c r="M59" i="4"/>
  <c r="J48" i="5"/>
  <c r="K48" i="5"/>
  <c r="L48" i="5"/>
  <c r="I48" i="5"/>
  <c r="M50" i="5"/>
  <c r="J31" i="5"/>
  <c r="L31" i="5"/>
  <c r="I34" i="5"/>
  <c r="J34" i="5"/>
  <c r="K34" i="5"/>
  <c r="L34" i="5"/>
  <c r="H34" i="5"/>
  <c r="M100" i="2"/>
  <c r="M49" i="5" s="1"/>
  <c r="M99" i="2"/>
  <c r="M48" i="5" s="1"/>
  <c r="J98" i="2"/>
  <c r="J47" i="5" s="1"/>
  <c r="K98" i="2"/>
  <c r="K60" i="4" s="1"/>
  <c r="K58" i="4" s="1"/>
  <c r="L98" i="2"/>
  <c r="L47" i="5" s="1"/>
  <c r="I98" i="2"/>
  <c r="I47" i="5" s="1"/>
  <c r="M223" i="1"/>
  <c r="M224" i="1"/>
  <c r="M221" i="1"/>
  <c r="K220" i="1"/>
  <c r="I14" i="4"/>
  <c r="M16" i="4"/>
  <c r="M17" i="4"/>
  <c r="J19" i="4"/>
  <c r="K19" i="4"/>
  <c r="L19" i="4"/>
  <c r="M21" i="4"/>
  <c r="M22" i="4"/>
  <c r="M24" i="4"/>
  <c r="H25" i="4"/>
  <c r="H23" i="4" s="1"/>
  <c r="I25" i="4"/>
  <c r="I23" i="4" s="1"/>
  <c r="J25" i="4"/>
  <c r="J23" i="4" s="1"/>
  <c r="K25" i="4"/>
  <c r="K23" i="4" s="1"/>
  <c r="L25" i="4"/>
  <c r="L23" i="4" s="1"/>
  <c r="M26" i="4"/>
  <c r="M27" i="4"/>
  <c r="M29" i="4"/>
  <c r="J30" i="4"/>
  <c r="J28" i="4" s="1"/>
  <c r="M31" i="4"/>
  <c r="M32" i="4"/>
  <c r="M34" i="4"/>
  <c r="H35" i="4"/>
  <c r="H33" i="4" s="1"/>
  <c r="I35" i="4"/>
  <c r="I33" i="4" s="1"/>
  <c r="J35" i="4"/>
  <c r="J33" i="4" s="1"/>
  <c r="K35" i="4"/>
  <c r="K33" i="4" s="1"/>
  <c r="L35" i="4"/>
  <c r="L33" i="4" s="1"/>
  <c r="M36" i="4"/>
  <c r="M37" i="4"/>
  <c r="M44" i="4"/>
  <c r="F45" i="4"/>
  <c r="F43" i="4" s="1"/>
  <c r="G45" i="4"/>
  <c r="G43" i="4" s="1"/>
  <c r="H45" i="4"/>
  <c r="H43" i="4" s="1"/>
  <c r="I45" i="4"/>
  <c r="I43" i="4" s="1"/>
  <c r="J45" i="4"/>
  <c r="J43" i="4" s="1"/>
  <c r="K45" i="4"/>
  <c r="K43" i="4" s="1"/>
  <c r="L45" i="4"/>
  <c r="L43" i="4" s="1"/>
  <c r="M46" i="4"/>
  <c r="M47" i="4"/>
  <c r="F48" i="4"/>
  <c r="G48" i="4"/>
  <c r="H48" i="4"/>
  <c r="I48" i="4"/>
  <c r="J48" i="4"/>
  <c r="K48" i="4"/>
  <c r="L48" i="4"/>
  <c r="M49" i="4"/>
  <c r="M50" i="4"/>
  <c r="M51" i="4"/>
  <c r="M52" i="4"/>
  <c r="M54" i="4"/>
  <c r="E55" i="4"/>
  <c r="E53" i="4" s="1"/>
  <c r="F55" i="4"/>
  <c r="G55" i="4"/>
  <c r="G53" i="4" s="1"/>
  <c r="H55" i="4"/>
  <c r="H53" i="4" s="1"/>
  <c r="I55" i="4"/>
  <c r="I53" i="4" s="1"/>
  <c r="J55" i="4"/>
  <c r="J53" i="4" s="1"/>
  <c r="K55" i="4"/>
  <c r="K53" i="4" s="1"/>
  <c r="L55" i="4"/>
  <c r="L53" i="4" s="1"/>
  <c r="M56" i="4"/>
  <c r="M57" i="4"/>
  <c r="J63" i="4"/>
  <c r="K63" i="4"/>
  <c r="M64" i="4"/>
  <c r="I65" i="4"/>
  <c r="I63" i="4" s="1"/>
  <c r="L65" i="4"/>
  <c r="L63" i="4" s="1"/>
  <c r="M66" i="4"/>
  <c r="M67" i="4"/>
  <c r="F13" i="2"/>
  <c r="F15" i="4" s="1"/>
  <c r="G13" i="2"/>
  <c r="G15" i="4" s="1"/>
  <c r="I49" i="2"/>
  <c r="I30" i="4" s="1"/>
  <c r="I28" i="4" s="1"/>
  <c r="J49" i="2"/>
  <c r="K49" i="2"/>
  <c r="K14" i="5" s="1"/>
  <c r="L49" i="2"/>
  <c r="L14" i="2" s="1"/>
  <c r="H49" i="2"/>
  <c r="H14" i="2" s="1"/>
  <c r="H13" i="5" l="1"/>
  <c r="H13" i="2"/>
  <c r="H15" i="4" s="1"/>
  <c r="K47" i="5"/>
  <c r="H30" i="4"/>
  <c r="H28" i="4" s="1"/>
  <c r="K30" i="4"/>
  <c r="K28" i="4" s="1"/>
  <c r="I14" i="2"/>
  <c r="K14" i="2"/>
  <c r="H14" i="5"/>
  <c r="H31" i="5"/>
  <c r="K31" i="5"/>
  <c r="L30" i="4"/>
  <c r="L28" i="4" s="1"/>
  <c r="I14" i="5"/>
  <c r="M38" i="4"/>
  <c r="L60" i="4"/>
  <c r="L58" i="4" s="1"/>
  <c r="I60" i="4"/>
  <c r="I58" i="4" s="1"/>
  <c r="J222" i="1"/>
  <c r="J220" i="1" s="1"/>
  <c r="J60" i="4"/>
  <c r="J58" i="4" s="1"/>
  <c r="I31" i="5"/>
  <c r="M63" i="4"/>
  <c r="M48" i="4"/>
  <c r="M45" i="4"/>
  <c r="M98" i="2"/>
  <c r="M47" i="5" s="1"/>
  <c r="M55" i="4"/>
  <c r="F53" i="4"/>
  <c r="M53" i="4" s="1"/>
  <c r="M23" i="4"/>
  <c r="M33" i="4"/>
  <c r="M43" i="4"/>
  <c r="M28" i="4"/>
  <c r="M30" i="4"/>
  <c r="M65" i="4"/>
  <c r="M25" i="4"/>
  <c r="M35" i="4"/>
  <c r="M41" i="5"/>
  <c r="M40" i="5"/>
  <c r="L39" i="5"/>
  <c r="K39" i="5"/>
  <c r="J39" i="5"/>
  <c r="I39" i="5"/>
  <c r="H39" i="5"/>
  <c r="G39" i="5"/>
  <c r="F39" i="5"/>
  <c r="M60" i="4" l="1"/>
  <c r="M58" i="4" s="1"/>
  <c r="M39" i="5"/>
  <c r="M45" i="5" l="1"/>
  <c r="M44" i="5"/>
  <c r="M43" i="5"/>
  <c r="L42" i="5"/>
  <c r="K42" i="5"/>
  <c r="J42" i="5"/>
  <c r="I42" i="5"/>
  <c r="H42" i="5"/>
  <c r="G42" i="5"/>
  <c r="F42" i="5"/>
  <c r="E42" i="5"/>
  <c r="M38" i="5"/>
  <c r="M30" i="5"/>
  <c r="M29" i="5"/>
  <c r="M28" i="5"/>
  <c r="M27" i="5"/>
  <c r="M26" i="5"/>
  <c r="J25" i="5"/>
  <c r="H24" i="5"/>
  <c r="G24" i="5"/>
  <c r="M23" i="2"/>
  <c r="J25" i="2"/>
  <c r="K19" i="1"/>
  <c r="L19" i="1"/>
  <c r="J19" i="1"/>
  <c r="M16" i="1"/>
  <c r="M17" i="1"/>
  <c r="I14" i="1"/>
  <c r="J14" i="2" l="1"/>
  <c r="J14" i="5"/>
  <c r="M25" i="5"/>
  <c r="J24" i="5"/>
  <c r="M24" i="5" s="1"/>
  <c r="K14" i="4"/>
  <c r="L14" i="4"/>
  <c r="J14" i="4"/>
  <c r="M19" i="4"/>
  <c r="L14" i="1"/>
  <c r="M19" i="1"/>
  <c r="J14" i="1"/>
  <c r="M14" i="4" s="1"/>
  <c r="M42" i="5"/>
  <c r="K14" i="1"/>
  <c r="J28" i="1"/>
  <c r="K28" i="1"/>
  <c r="L28" i="1"/>
  <c r="M14" i="5" l="1"/>
  <c r="M14" i="1"/>
  <c r="J81" i="1"/>
  <c r="L15" i="2"/>
  <c r="K15" i="2"/>
  <c r="J15" i="2"/>
  <c r="J13" i="5" s="1"/>
  <c r="I15" i="2"/>
  <c r="E15" i="2"/>
  <c r="L16" i="2"/>
  <c r="K16" i="2"/>
  <c r="J16" i="2"/>
  <c r="M16" i="5" s="1"/>
  <c r="L17" i="2"/>
  <c r="K17" i="2"/>
  <c r="J17" i="2"/>
  <c r="L18" i="2"/>
  <c r="K18" i="2"/>
  <c r="J18" i="2"/>
  <c r="I18" i="2"/>
  <c r="M18" i="5" s="1"/>
  <c r="L19" i="2"/>
  <c r="K19" i="2"/>
  <c r="J19" i="2"/>
  <c r="M19" i="5" s="1"/>
  <c r="L20" i="2"/>
  <c r="K20" i="2"/>
  <c r="J20" i="2"/>
  <c r="M20" i="5" s="1"/>
  <c r="I21" i="2"/>
  <c r="J21" i="2"/>
  <c r="K21" i="2"/>
  <c r="L21" i="2"/>
  <c r="J22" i="2"/>
  <c r="K22" i="2"/>
  <c r="L22" i="2"/>
  <c r="G30" i="2"/>
  <c r="H30" i="2"/>
  <c r="I30" i="2"/>
  <c r="J30" i="2"/>
  <c r="K30" i="2"/>
  <c r="L30" i="2"/>
  <c r="M31" i="2"/>
  <c r="M32" i="2"/>
  <c r="M33" i="2"/>
  <c r="M34" i="2"/>
  <c r="M35" i="2"/>
  <c r="M36" i="2"/>
  <c r="M37" i="2"/>
  <c r="M38" i="2"/>
  <c r="M39" i="2"/>
  <c r="G41" i="2"/>
  <c r="H41" i="2"/>
  <c r="I41" i="2"/>
  <c r="J41" i="2"/>
  <c r="K41" i="2"/>
  <c r="L41" i="2"/>
  <c r="M42" i="2"/>
  <c r="M43" i="2"/>
  <c r="M44" i="2"/>
  <c r="G45" i="2"/>
  <c r="H45" i="2"/>
  <c r="I45" i="2"/>
  <c r="J45" i="2"/>
  <c r="K45" i="2"/>
  <c r="L45" i="2"/>
  <c r="M46" i="2"/>
  <c r="M47" i="2"/>
  <c r="M48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2" i="2"/>
  <c r="M79" i="2"/>
  <c r="M80" i="2"/>
  <c r="M81" i="2"/>
  <c r="M82" i="2"/>
  <c r="M83" i="2"/>
  <c r="M88" i="2"/>
  <c r="F89" i="2"/>
  <c r="G89" i="2"/>
  <c r="H89" i="2"/>
  <c r="I89" i="2"/>
  <c r="J89" i="2"/>
  <c r="K89" i="2"/>
  <c r="L89" i="2"/>
  <c r="M90" i="2"/>
  <c r="M91" i="2"/>
  <c r="M92" i="2"/>
  <c r="M93" i="2"/>
  <c r="M94" i="2"/>
  <c r="M96" i="2"/>
  <c r="M97" i="2"/>
  <c r="M102" i="2"/>
  <c r="M101" i="2"/>
  <c r="M234" i="1"/>
  <c r="M233" i="1"/>
  <c r="L232" i="1"/>
  <c r="L230" i="1" s="1"/>
  <c r="I232" i="1"/>
  <c r="M231" i="1"/>
  <c r="K230" i="1"/>
  <c r="J230" i="1"/>
  <c r="M229" i="1"/>
  <c r="M228" i="1"/>
  <c r="L227" i="1"/>
  <c r="L225" i="1" s="1"/>
  <c r="I227" i="1"/>
  <c r="M226" i="1"/>
  <c r="K225" i="1"/>
  <c r="J225" i="1"/>
  <c r="M22" i="5" l="1"/>
  <c r="M21" i="5"/>
  <c r="I13" i="5"/>
  <c r="K13" i="5"/>
  <c r="M17" i="5"/>
  <c r="E13" i="2"/>
  <c r="E15" i="4" s="1"/>
  <c r="M15" i="5"/>
  <c r="E13" i="5"/>
  <c r="L13" i="5"/>
  <c r="K13" i="2"/>
  <c r="K15" i="4" s="1"/>
  <c r="J13" i="2"/>
  <c r="J15" i="4" s="1"/>
  <c r="I13" i="2"/>
  <c r="I15" i="4" s="1"/>
  <c r="L13" i="2"/>
  <c r="L15" i="4" s="1"/>
  <c r="M225" i="1"/>
  <c r="M30" i="2"/>
  <c r="M15" i="2"/>
  <c r="M16" i="2"/>
  <c r="M17" i="2"/>
  <c r="M18" i="2"/>
  <c r="M19" i="2"/>
  <c r="M20" i="2"/>
  <c r="M21" i="2"/>
  <c r="M22" i="2"/>
  <c r="M45" i="2"/>
  <c r="M41" i="2"/>
  <c r="M89" i="2"/>
  <c r="M227" i="1"/>
  <c r="M232" i="1"/>
  <c r="I230" i="1"/>
  <c r="M230" i="1" s="1"/>
  <c r="J79" i="1"/>
  <c r="H24" i="2"/>
  <c r="H20" i="4" s="1"/>
  <c r="I24" i="2"/>
  <c r="I20" i="4" s="1"/>
  <c r="J24" i="2"/>
  <c r="J20" i="4" s="1"/>
  <c r="K24" i="2"/>
  <c r="K20" i="4" s="1"/>
  <c r="L24" i="2"/>
  <c r="L20" i="4" s="1"/>
  <c r="G24" i="2"/>
  <c r="G20" i="4" s="1"/>
  <c r="G73" i="2"/>
  <c r="H73" i="2"/>
  <c r="I73" i="2"/>
  <c r="J73" i="2"/>
  <c r="K73" i="2"/>
  <c r="L73" i="2"/>
  <c r="F73" i="2"/>
  <c r="F84" i="2"/>
  <c r="G84" i="2"/>
  <c r="H84" i="2"/>
  <c r="I84" i="2"/>
  <c r="J84" i="2"/>
  <c r="K84" i="2"/>
  <c r="L84" i="2"/>
  <c r="E84" i="2"/>
  <c r="H25" i="1"/>
  <c r="H23" i="1" s="1"/>
  <c r="I25" i="1"/>
  <c r="I23" i="1" s="1"/>
  <c r="J25" i="1"/>
  <c r="J23" i="1" s="1"/>
  <c r="K25" i="1"/>
  <c r="K23" i="1" s="1"/>
  <c r="L25" i="1"/>
  <c r="L23" i="1" s="1"/>
  <c r="G25" i="1"/>
  <c r="G23" i="1" s="1"/>
  <c r="I56" i="1"/>
  <c r="I54" i="1" s="1"/>
  <c r="J56" i="1"/>
  <c r="J54" i="1" s="1"/>
  <c r="K56" i="1"/>
  <c r="K54" i="1" s="1"/>
  <c r="L56" i="1"/>
  <c r="L54" i="1" s="1"/>
  <c r="H56" i="1"/>
  <c r="H54" i="1" s="1"/>
  <c r="H61" i="1"/>
  <c r="H59" i="1" s="1"/>
  <c r="I61" i="1"/>
  <c r="I59" i="1" s="1"/>
  <c r="J61" i="1"/>
  <c r="J59" i="1" s="1"/>
  <c r="K61" i="1"/>
  <c r="K59" i="1" s="1"/>
  <c r="L61" i="1"/>
  <c r="L59" i="1" s="1"/>
  <c r="G61" i="1"/>
  <c r="G59" i="1" s="1"/>
  <c r="J66" i="1"/>
  <c r="J64" i="1" s="1"/>
  <c r="K66" i="1"/>
  <c r="K64" i="1" s="1"/>
  <c r="L66" i="1"/>
  <c r="L64" i="1" s="1"/>
  <c r="I66" i="1"/>
  <c r="I64" i="1" s="1"/>
  <c r="H71" i="1"/>
  <c r="H69" i="1" s="1"/>
  <c r="I71" i="1"/>
  <c r="I69" i="1" s="1"/>
  <c r="J71" i="1"/>
  <c r="J69" i="1" s="1"/>
  <c r="K71" i="1"/>
  <c r="K69" i="1" s="1"/>
  <c r="L71" i="1"/>
  <c r="L69" i="1" s="1"/>
  <c r="G71" i="1"/>
  <c r="G69" i="1" s="1"/>
  <c r="H76" i="1"/>
  <c r="H74" i="1" s="1"/>
  <c r="I76" i="1"/>
  <c r="I74" i="1" s="1"/>
  <c r="J76" i="1"/>
  <c r="J74" i="1" s="1"/>
  <c r="K76" i="1"/>
  <c r="K74" i="1" s="1"/>
  <c r="L76" i="1"/>
  <c r="L74" i="1" s="1"/>
  <c r="G76" i="1"/>
  <c r="I86" i="1"/>
  <c r="I84" i="1" s="1"/>
  <c r="J86" i="1"/>
  <c r="J84" i="1" s="1"/>
  <c r="K86" i="1"/>
  <c r="K84" i="1" s="1"/>
  <c r="L86" i="1"/>
  <c r="L84" i="1" s="1"/>
  <c r="H86" i="1"/>
  <c r="H84" i="1" s="1"/>
  <c r="I91" i="1"/>
  <c r="I89" i="1" s="1"/>
  <c r="J91" i="1"/>
  <c r="J89" i="1" s="1"/>
  <c r="K91" i="1"/>
  <c r="K89" i="1" s="1"/>
  <c r="L91" i="1"/>
  <c r="L89" i="1" s="1"/>
  <c r="H91" i="1"/>
  <c r="H89" i="1" s="1"/>
  <c r="I96" i="1"/>
  <c r="I94" i="1" s="1"/>
  <c r="J96" i="1"/>
  <c r="J94" i="1" s="1"/>
  <c r="K96" i="1"/>
  <c r="K94" i="1" s="1"/>
  <c r="L96" i="1"/>
  <c r="L94" i="1" s="1"/>
  <c r="H96" i="1"/>
  <c r="H94" i="1" s="1"/>
  <c r="L101" i="1"/>
  <c r="L99" i="1" s="1"/>
  <c r="M99" i="1" s="1"/>
  <c r="G146" i="1"/>
  <c r="G144" i="1" s="1"/>
  <c r="H146" i="1"/>
  <c r="H144" i="1" s="1"/>
  <c r="I146" i="1"/>
  <c r="I144" i="1" s="1"/>
  <c r="J146" i="1"/>
  <c r="J144" i="1" s="1"/>
  <c r="K146" i="1"/>
  <c r="K144" i="1" s="1"/>
  <c r="L146" i="1"/>
  <c r="L144" i="1" s="1"/>
  <c r="F146" i="1"/>
  <c r="F144" i="1" s="1"/>
  <c r="H151" i="1"/>
  <c r="H149" i="1" s="1"/>
  <c r="I151" i="1"/>
  <c r="I149" i="1" s="1"/>
  <c r="J151" i="1"/>
  <c r="J149" i="1" s="1"/>
  <c r="K151" i="1"/>
  <c r="K149" i="1" s="1"/>
  <c r="L151" i="1"/>
  <c r="L149" i="1" s="1"/>
  <c r="G151" i="1"/>
  <c r="G149" i="1" s="1"/>
  <c r="G156" i="1"/>
  <c r="G154" i="1" s="1"/>
  <c r="H156" i="1"/>
  <c r="H154" i="1" s="1"/>
  <c r="I156" i="1"/>
  <c r="I154" i="1" s="1"/>
  <c r="J156" i="1"/>
  <c r="J154" i="1" s="1"/>
  <c r="K156" i="1"/>
  <c r="K154" i="1" s="1"/>
  <c r="L156" i="1"/>
  <c r="L154" i="1" s="1"/>
  <c r="F156" i="1"/>
  <c r="F154" i="1" s="1"/>
  <c r="F172" i="1"/>
  <c r="F170" i="1" s="1"/>
  <c r="G172" i="1"/>
  <c r="G170" i="1" s="1"/>
  <c r="H172" i="1"/>
  <c r="H170" i="1" s="1"/>
  <c r="I172" i="1"/>
  <c r="I170" i="1" s="1"/>
  <c r="J172" i="1"/>
  <c r="J170" i="1" s="1"/>
  <c r="K172" i="1"/>
  <c r="K170" i="1" s="1"/>
  <c r="L172" i="1"/>
  <c r="L170" i="1" s="1"/>
  <c r="E172" i="1"/>
  <c r="E170" i="1" s="1"/>
  <c r="G182" i="1"/>
  <c r="G180" i="1" s="1"/>
  <c r="H182" i="1"/>
  <c r="H180" i="1" s="1"/>
  <c r="I182" i="1"/>
  <c r="I180" i="1" s="1"/>
  <c r="J182" i="1"/>
  <c r="J180" i="1" s="1"/>
  <c r="K182" i="1"/>
  <c r="K180" i="1" s="1"/>
  <c r="L182" i="1"/>
  <c r="L180" i="1" s="1"/>
  <c r="F182" i="1"/>
  <c r="F180" i="1" s="1"/>
  <c r="H197" i="1"/>
  <c r="H195" i="1" s="1"/>
  <c r="I197" i="1"/>
  <c r="I195" i="1" s="1"/>
  <c r="J197" i="1"/>
  <c r="J195" i="1" s="1"/>
  <c r="K197" i="1"/>
  <c r="K195" i="1" s="1"/>
  <c r="L197" i="1"/>
  <c r="L195" i="1" s="1"/>
  <c r="G197" i="1"/>
  <c r="G195" i="1" s="1"/>
  <c r="G205" i="1"/>
  <c r="H205" i="1"/>
  <c r="F205" i="1"/>
  <c r="I215" i="1"/>
  <c r="J215" i="1"/>
  <c r="K215" i="1"/>
  <c r="L215" i="1"/>
  <c r="H215" i="1"/>
  <c r="J212" i="1"/>
  <c r="J210" i="1" s="1"/>
  <c r="K212" i="1"/>
  <c r="K210" i="1" s="1"/>
  <c r="L212" i="1"/>
  <c r="L210" i="1" s="1"/>
  <c r="I212" i="1"/>
  <c r="I210" i="1" s="1"/>
  <c r="H212" i="1"/>
  <c r="H210" i="1" s="1"/>
  <c r="I222" i="1"/>
  <c r="L222" i="1"/>
  <c r="L220" i="1" s="1"/>
  <c r="M216" i="1"/>
  <c r="M217" i="1"/>
  <c r="M218" i="1"/>
  <c r="M219" i="1"/>
  <c r="M211" i="1"/>
  <c r="M213" i="1"/>
  <c r="M214" i="1"/>
  <c r="M200" i="1"/>
  <c r="M201" i="1"/>
  <c r="M202" i="1"/>
  <c r="M203" i="1"/>
  <c r="M204" i="1"/>
  <c r="M206" i="1"/>
  <c r="M207" i="1"/>
  <c r="M208" i="1"/>
  <c r="M209" i="1"/>
  <c r="M196" i="1"/>
  <c r="M198" i="1"/>
  <c r="M199" i="1"/>
  <c r="M191" i="1"/>
  <c r="M192" i="1"/>
  <c r="M193" i="1"/>
  <c r="M194" i="1"/>
  <c r="M185" i="1"/>
  <c r="M186" i="1"/>
  <c r="M187" i="1"/>
  <c r="M188" i="1"/>
  <c r="M189" i="1"/>
  <c r="M190" i="1"/>
  <c r="M179" i="1"/>
  <c r="M181" i="1"/>
  <c r="M183" i="1"/>
  <c r="M184" i="1"/>
  <c r="M171" i="1"/>
  <c r="M173" i="1"/>
  <c r="M174" i="1"/>
  <c r="M175" i="1"/>
  <c r="M176" i="1"/>
  <c r="M177" i="1"/>
  <c r="M178" i="1"/>
  <c r="M161" i="1"/>
  <c r="M162" i="1"/>
  <c r="M163" i="1"/>
  <c r="M164" i="1"/>
  <c r="M165" i="1"/>
  <c r="M166" i="1"/>
  <c r="M167" i="1"/>
  <c r="M168" i="1"/>
  <c r="M169" i="1"/>
  <c r="M160" i="1"/>
  <c r="M155" i="1"/>
  <c r="M157" i="1"/>
  <c r="M158" i="1"/>
  <c r="M145" i="1"/>
  <c r="M147" i="1"/>
  <c r="M148" i="1"/>
  <c r="M150" i="1"/>
  <c r="M152" i="1"/>
  <c r="M153" i="1"/>
  <c r="M137" i="1"/>
  <c r="M138" i="1"/>
  <c r="M139" i="1"/>
  <c r="M140" i="1"/>
  <c r="M141" i="1"/>
  <c r="M142" i="1"/>
  <c r="M143" i="1"/>
  <c r="M130" i="1"/>
  <c r="M131" i="1"/>
  <c r="M132" i="1"/>
  <c r="M133" i="1"/>
  <c r="M134" i="1"/>
  <c r="M135" i="1"/>
  <c r="M136" i="1"/>
  <c r="M124" i="1"/>
  <c r="M125" i="1"/>
  <c r="M126" i="1"/>
  <c r="M127" i="1"/>
  <c r="M128" i="1"/>
  <c r="M129" i="1"/>
  <c r="M115" i="1"/>
  <c r="M116" i="1"/>
  <c r="M117" i="1"/>
  <c r="M118" i="1"/>
  <c r="M119" i="1"/>
  <c r="M120" i="1"/>
  <c r="M121" i="1"/>
  <c r="M122" i="1"/>
  <c r="M123" i="1"/>
  <c r="M109" i="1"/>
  <c r="M110" i="1"/>
  <c r="M111" i="1"/>
  <c r="M112" i="1"/>
  <c r="M113" i="1"/>
  <c r="M114" i="1"/>
  <c r="M97" i="1"/>
  <c r="M98" i="1"/>
  <c r="M100" i="1"/>
  <c r="M102" i="1"/>
  <c r="M103" i="1"/>
  <c r="M104" i="1"/>
  <c r="M105" i="1"/>
  <c r="M106" i="1"/>
  <c r="M107" i="1"/>
  <c r="M108" i="1"/>
  <c r="M90" i="1"/>
  <c r="M92" i="1"/>
  <c r="M93" i="1"/>
  <c r="M95" i="1"/>
  <c r="M80" i="1"/>
  <c r="M82" i="1"/>
  <c r="M83" i="1"/>
  <c r="M85" i="1"/>
  <c r="M87" i="1"/>
  <c r="M88" i="1"/>
  <c r="M70" i="1"/>
  <c r="M72" i="1"/>
  <c r="M73" i="1"/>
  <c r="M75" i="1"/>
  <c r="M77" i="1"/>
  <c r="M78" i="1"/>
  <c r="M65" i="1"/>
  <c r="M67" i="1"/>
  <c r="M68" i="1"/>
  <c r="M55" i="1"/>
  <c r="M57" i="1"/>
  <c r="M58" i="1"/>
  <c r="M60" i="1"/>
  <c r="M62" i="1"/>
  <c r="M63" i="1"/>
  <c r="M45" i="1"/>
  <c r="M46" i="1"/>
  <c r="M47" i="1"/>
  <c r="M48" i="1"/>
  <c r="M49" i="1"/>
  <c r="M50" i="1"/>
  <c r="M51" i="1"/>
  <c r="M52" i="1"/>
  <c r="M53" i="1"/>
  <c r="M44" i="1"/>
  <c r="M38" i="1"/>
  <c r="M39" i="1"/>
  <c r="M40" i="1"/>
  <c r="M41" i="1"/>
  <c r="M42" i="1"/>
  <c r="M29" i="1"/>
  <c r="M30" i="1"/>
  <c r="M31" i="1"/>
  <c r="M32" i="1"/>
  <c r="M33" i="1"/>
  <c r="M34" i="1"/>
  <c r="M35" i="1"/>
  <c r="M36" i="1"/>
  <c r="M37" i="1"/>
  <c r="M21" i="1"/>
  <c r="M22" i="1"/>
  <c r="M24" i="1"/>
  <c r="M26" i="1"/>
  <c r="M27" i="1"/>
  <c r="M95" i="2"/>
  <c r="M85" i="2"/>
  <c r="M86" i="2"/>
  <c r="M87" i="2"/>
  <c r="M75" i="2"/>
  <c r="M71" i="2"/>
  <c r="M74" i="2"/>
  <c r="M52" i="2"/>
  <c r="M40" i="2"/>
  <c r="M25" i="2"/>
  <c r="M26" i="2"/>
  <c r="M27" i="2"/>
  <c r="M28" i="2"/>
  <c r="M29" i="2"/>
  <c r="M34" i="5" l="1"/>
  <c r="M49" i="2"/>
  <c r="M31" i="5" s="1"/>
  <c r="I220" i="1"/>
  <c r="M222" i="1"/>
  <c r="M220" i="1" s="1"/>
  <c r="M28" i="1"/>
  <c r="M215" i="1"/>
  <c r="G20" i="1"/>
  <c r="K20" i="1"/>
  <c r="K18" i="4" s="1"/>
  <c r="L20" i="1"/>
  <c r="L18" i="4" s="1"/>
  <c r="H20" i="1"/>
  <c r="H18" i="4" s="1"/>
  <c r="I20" i="1"/>
  <c r="I18" i="4" s="1"/>
  <c r="H81" i="1"/>
  <c r="H79" i="1" s="1"/>
  <c r="J20" i="1"/>
  <c r="J18" i="4" s="1"/>
  <c r="F15" i="1"/>
  <c r="F13" i="4" s="1"/>
  <c r="M76" i="1"/>
  <c r="M54" i="1"/>
  <c r="G74" i="1"/>
  <c r="M74" i="1" s="1"/>
  <c r="M56" i="1"/>
  <c r="M94" i="1"/>
  <c r="M89" i="1"/>
  <c r="M91" i="1"/>
  <c r="M149" i="1"/>
  <c r="M84" i="1"/>
  <c r="M86" i="1"/>
  <c r="M172" i="1"/>
  <c r="M144" i="1"/>
  <c r="I81" i="1"/>
  <c r="I79" i="1" s="1"/>
  <c r="M73" i="2"/>
  <c r="M24" i="2"/>
  <c r="M84" i="2"/>
  <c r="M23" i="1"/>
  <c r="M25" i="1"/>
  <c r="M59" i="1"/>
  <c r="M61" i="1"/>
  <c r="M64" i="1"/>
  <c r="M66" i="1"/>
  <c r="M69" i="1"/>
  <c r="M71" i="1"/>
  <c r="M96" i="1"/>
  <c r="M101" i="1"/>
  <c r="M146" i="1"/>
  <c r="M151" i="1"/>
  <c r="M154" i="1"/>
  <c r="M156" i="1"/>
  <c r="M170" i="1"/>
  <c r="M180" i="1"/>
  <c r="M182" i="1"/>
  <c r="M195" i="1"/>
  <c r="M197" i="1"/>
  <c r="M205" i="1"/>
  <c r="M210" i="1"/>
  <c r="M212" i="1"/>
  <c r="G18" i="4" l="1"/>
  <c r="M20" i="4"/>
  <c r="K81" i="1"/>
  <c r="K79" i="1" s="1"/>
  <c r="L81" i="1"/>
  <c r="L79" i="1" s="1"/>
  <c r="L18" i="1"/>
  <c r="F13" i="1"/>
  <c r="H18" i="1"/>
  <c r="M14" i="2"/>
  <c r="M13" i="5" s="1"/>
  <c r="K18" i="1"/>
  <c r="I18" i="1"/>
  <c r="G18" i="1"/>
  <c r="M20" i="1"/>
  <c r="M18" i="4" s="1"/>
  <c r="J18" i="1"/>
  <c r="E15" i="1"/>
  <c r="E13" i="4" s="1"/>
  <c r="G15" i="1"/>
  <c r="G13" i="4" s="1"/>
  <c r="J15" i="1"/>
  <c r="J13" i="4" s="1"/>
  <c r="M13" i="2" l="1"/>
  <c r="M79" i="1"/>
  <c r="M81" i="1"/>
  <c r="K15" i="1"/>
  <c r="K13" i="4" s="1"/>
  <c r="I15" i="1"/>
  <c r="G13" i="1"/>
  <c r="E13" i="1"/>
  <c r="H15" i="1"/>
  <c r="H13" i="4" s="1"/>
  <c r="L15" i="1"/>
  <c r="L13" i="4" s="1"/>
  <c r="J13" i="1"/>
  <c r="M18" i="1"/>
  <c r="M15" i="4" l="1"/>
  <c r="I13" i="4"/>
  <c r="K13" i="1"/>
  <c r="I13" i="1"/>
  <c r="M15" i="1"/>
  <c r="H13" i="1"/>
  <c r="L13" i="1"/>
  <c r="M13" i="4" l="1"/>
  <c r="M13" i="1"/>
</calcChain>
</file>

<file path=xl/sharedStrings.xml><?xml version="1.0" encoding="utf-8"?>
<sst xmlns="http://schemas.openxmlformats.org/spreadsheetml/2006/main" count="3711" uniqueCount="460">
  <si>
    <t>Приложение № 4</t>
  </si>
  <si>
    <t>к Государственной программе</t>
  </si>
  <si>
    <t>ИЗМЕНЕНИЯ</t>
  </si>
  <si>
    <t>в расходах на реализацию Государственной программы за счет средств областного бюджета</t>
  </si>
  <si>
    <t>Приложение № 5</t>
  </si>
  <si>
    <t xml:space="preserve">Приложение № </t>
  </si>
  <si>
    <t>в ресурсном обеспечении реализации Государственной программы за счет всех источников финансирования</t>
  </si>
  <si>
    <t>№ п/п</t>
  </si>
  <si>
    <t>Статус</t>
  </si>
  <si>
    <t>Наименование Государственной программы, подпрограммы, областной целевой программы, ведомственной целевой программы, отдельного мероприятия</t>
  </si>
  <si>
    <t>Источники финансирования</t>
  </si>
  <si>
    <t>2013 год (факт)</t>
  </si>
  <si>
    <t>2018 год</t>
  </si>
  <si>
    <t>2019 год</t>
  </si>
  <si>
    <t>2020 год</t>
  </si>
  <si>
    <t>Итого</t>
  </si>
  <si>
    <t>2014 год (факт)</t>
  </si>
  <si>
    <t>2015 год (факт)</t>
  </si>
  <si>
    <t>2016 год (факт)</t>
  </si>
  <si>
    <t>2017 год (факт)</t>
  </si>
  <si>
    <t>Расходы (прогноз, факт), тыс. рублей</t>
  </si>
  <si>
    <t>всего</t>
  </si>
  <si>
    <t>федеральный бюджет</t>
  </si>
  <si>
    <t>областной бюджет</t>
  </si>
  <si>
    <t>местный бюджет</t>
  </si>
  <si>
    <t>иные внебюджетные источники</t>
  </si>
  <si>
    <t>иные внебюджет-ные источники</t>
  </si>
  <si>
    <t>Подпрограмма</t>
  </si>
  <si>
    <t>-</t>
  </si>
  <si>
    <t>Отдельное мероприятие</t>
  </si>
  <si>
    <t>1.1</t>
  </si>
  <si>
    <t>x</t>
  </si>
  <si>
    <t>не требуется</t>
  </si>
  <si>
    <t>3.5.</t>
  </si>
  <si>
    <t>4.</t>
  </si>
  <si>
    <t>Областная целевая программа</t>
  </si>
  <si>
    <t>5.</t>
  </si>
  <si>
    <t>6.</t>
  </si>
  <si>
    <t>7.</t>
  </si>
  <si>
    <t>8.</t>
  </si>
  <si>
    <t>Ведомственная целевая программа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</si>
  <si>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</si>
  <si>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</si>
  <si>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</si>
  <si>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</si>
  <si>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</si>
  <si>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</si>
  <si>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</si>
  <si>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</si>
  <si>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</si>
  <si>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</si>
  <si>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</si>
  <si>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</si>
  <si>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</si>
  <si>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</si>
  <si>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</si>
  <si>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</si>
  <si>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</si>
  <si>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</si>
  <si>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</si>
  <si>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Главный распорядитель бюджетных средств</t>
  </si>
  <si>
    <t>администрация Правительства Кировской области</t>
  </si>
  <si>
    <t>министерство строительства и жилищно-коммунального хозяйства Кировской области &lt;1&gt;</t>
  </si>
  <si>
    <t>министерство здравоохранения Кировской области &lt;2&gt;</t>
  </si>
  <si>
    <t>министерство образования Кировской области &lt;3&gt;</t>
  </si>
  <si>
    <t>министерство финансов Кировской области &lt;4&gt;</t>
  </si>
  <si>
    <t>министерство внутренней и информационной политики Кировской области &lt;5&gt;</t>
  </si>
  <si>
    <t>управление государственной службы занятости населения Кировской области</t>
  </si>
  <si>
    <t>министерство культуры Кировской области &lt;6&gt;</t>
  </si>
  <si>
    <t>министерство социального развития Кировской области &lt;7&gt;</t>
  </si>
  <si>
    <t>министерство строительства и жилищно-коммунального хозяйства Кировской области</t>
  </si>
  <si>
    <t>министерство здравоохранения Кировской области</t>
  </si>
  <si>
    <t>министерство образования Кировской области</t>
  </si>
  <si>
    <t>министерство внутренней и информационной политики Кировской области</t>
  </si>
  <si>
    <t>Наименование Государственной программы, подпрограммы, областной целевой программы, ведомственной целевой программы, отдельного мероприятия, наименование показателей</t>
  </si>
  <si>
    <t>Единица измерения</t>
  </si>
  <si>
    <t>2011 год (базовый)</t>
  </si>
  <si>
    <t>2012 год (оценка)</t>
  </si>
  <si>
    <t>Процент оповещаемого населения в нормативные сроки при угрозе или возникновении чрезвычайных ситуаций природного и техногенного характера и в военное время</t>
  </si>
  <si>
    <t>процентов</t>
  </si>
  <si>
    <t>Процент созданных в целях гражданской обороны, предотвращения и ликвидации последствий чрезвычайных ситуаций запасов материально-технических, медицинских и иных средств к нормативному уровню</t>
  </si>
  <si>
    <t>Количество спасенных людей при происшествиях и чрезвычайных ситуациях</t>
  </si>
  <si>
    <t>человек</t>
  </si>
  <si>
    <t>Уровень (коэффициент) преступности на 100 тыс. человек</t>
  </si>
  <si>
    <t>единиц</t>
  </si>
  <si>
    <t>Уровень трудоустройства лиц трудоспособного возраста, освободившихся из учреждений уголовно-исполнительной системы, от числа обратившихся в органы службы занятости населения</t>
  </si>
  <si>
    <t>Темп роста количества преступлений, связанных с незаконным оборотом наркотиков, выявленных правоохранительными органами, по отношению к 2013 году</t>
  </si>
  <si>
    <t>Темп прироста числа наркопотребителей, состоящих на диспансерном учете и профилактическом наблюдении в лечебно-профилактических учреждениях области, в расчете на 100 тыс. человек</t>
  </si>
  <si>
    <t>Уровень выполнения Кировской областью установленного задания на подготовку специалистов для Вооруженных Сил Российской Федерации, других войск и воинских формирований</t>
  </si>
  <si>
    <t>Количество обрабатываемых информационных сообщений о прогнозируемых и возникших чрезвычайных ситуациях в целях своевременного информирования населения и органов власти Кировской области</t>
  </si>
  <si>
    <t>Количество обученных руководителей, должностных лиц и работников муниципальных образований и организаций области</t>
  </si>
  <si>
    <t>Доля населения Кировской области, проживающего на территориях муниципальных образований, в которых доступно использование возможностей Системы-112, в общей численности населения области</t>
  </si>
  <si>
    <t>Количество зарегистрированных преступлений</t>
  </si>
  <si>
    <t>Количество преступлений, совершенных несовершеннолетними или при их участии</t>
  </si>
  <si>
    <t>Количество дополнительных патрулей с участием членов общественных формирований</t>
  </si>
  <si>
    <t>Доля нелегальных мигрантов от общего количества иностранных граждан, поставленных на миграционный учет</t>
  </si>
  <si>
    <t>Количество зарегистрированных насильственных преступлений экстремистской направленности</t>
  </si>
  <si>
    <t>Количество зарегистрированных насильственных преступлений, совершенных по религиозным мотивам</t>
  </si>
  <si>
    <t>Количество зарегистрированных насильственных преступлений, совершенных по национальным мотивам</t>
  </si>
  <si>
    <t>Количество преступлений коррупционной направленности, совершенных государственными гражданскими служащими Кировской области</t>
  </si>
  <si>
    <t>Соотношение количества добровольно сданного оружия на возмездной основе к количеству оружия, изъятого из незаконного оборота</t>
  </si>
  <si>
    <t>коэффициент</t>
  </si>
  <si>
    <t>Темп прироста числа наркопотребителей, состоящих на диспансерном учете и профилактическом наблюдении в лечебно-профилактических учреждениях области, в расчете на 100 тыс. населения</t>
  </si>
  <si>
    <t>Доля больных наркоманией, привлеченных к лечению, по отношению к общему числу больных наркоманией, взятых под наблюдение нарколога впервые в жизни</t>
  </si>
  <si>
    <t>Доля больных наркоманией, привлеченных к мероприятиям медико-социальной реабилитации, от общего числа больных наркоманией, пролеченных стационарно</t>
  </si>
  <si>
    <t>Исключен. - Постановление Правительства Кировской области от 06.12.2016 N 32/223</t>
  </si>
  <si>
    <t>Количество специалистов здравоохранения, образования и учреждений социального обслуживания населения, прошедших подготовку по вопросам профилактики наркомании, реабилитации и ресоциализации наркопотребителей</t>
  </si>
  <si>
    <t>Количество проведенных публичных мероприятий, направленных на профилактику наркомании среди подростков и молодежи</t>
  </si>
  <si>
    <t>Объем спасенных материальных ценностей в расчете на 1 пожар</t>
  </si>
  <si>
    <t>тыс. рублей</t>
  </si>
  <si>
    <t>Среднее время прибытия на пожар</t>
  </si>
  <si>
    <t>минут</t>
  </si>
  <si>
    <t>Среднее время тушения пожара</t>
  </si>
  <si>
    <t>Количество проведенных бесед с населением по мерам противопожарной безопасности</t>
  </si>
  <si>
    <t>Количество жилых домов, в которых проведена профилактическая проверка противопожарного состояния</t>
  </si>
  <si>
    <t>Готовность пожарных депо по предназначению</t>
  </si>
  <si>
    <t>Количество подразделений добровольной пожарной охраны в Кировской области</t>
  </si>
  <si>
    <t>Количество автомобилей, приобретенных для областной пожарно-спасательной службы</t>
  </si>
  <si>
    <t>Доля созданного областного резерва материальных ресурсов по пожарно-техническому вооружению, спасательному оборудованию, имуществу и инструменту</t>
  </si>
  <si>
    <t>Готовность техники, предназначенной для эвакуации людей и имущества из зоны чрезвычайных и кризисных ситуаций на территории Кировской области</t>
  </si>
  <si>
    <t>Количество зданий, приобретенных для размещения подразделений государственной противопожарной службы</t>
  </si>
  <si>
    <t>Степень технической готовности подвижного пункта управления к обеспечению своевременной доставки оперативной группы информационного центра Правительства Кировской области к месту чрезвычайной ситуации</t>
  </si>
  <si>
    <t>коэффициент технической готовности</t>
  </si>
  <si>
    <t>Удельный вес созданных резервов материально-технических, медицинских и иных средств к нормативному уровню</t>
  </si>
  <si>
    <t>В целях предотвращения и ликвидации последствий чрезвычайных ситуаций</t>
  </si>
  <si>
    <t>В целях гражданской обороны</t>
  </si>
  <si>
    <t>Охват численности населения Кировской области региональной системой оповещения при возникновении чрезвычайных ситуаций природного и техногенного характера, а также при переводе гражданской обороны на военное положение</t>
  </si>
  <si>
    <t>Доля отремонтированных складских помещений, предназначенных для хранения материальных ресурсов, заложенных для нужд гражданской обороны, предупреждения и ликвидации последствий чрезвычайных ситуаций природного и техногенного характера, в общем количестве складских помещений, требующих капитального ремонта</t>
  </si>
  <si>
    <t>Повышение степени безопасности утилизации биологических отходов: степени оснащения территории области инсинераторами</t>
  </si>
  <si>
    <t>Темп роста количества преступлений, связанных с незаконным оборотом наркотиков, выявленных правоохранительными органами, по отношению к 2010 году</t>
  </si>
  <si>
    <t>Приостановление темпа роста числа наркопотребителей, состоящих на диспансерном учете и профилактическом наблюдении в лечебно-профилактических учреждениях области</t>
  </si>
  <si>
    <t>Количество изъятых наркотических средств и психотропных веществ из незаконного оборота</t>
  </si>
  <si>
    <t>кг</t>
  </si>
  <si>
    <t>Раскрываемость преступлений</t>
  </si>
  <si>
    <t>Количество преступлений, совершенных в общественных местах</t>
  </si>
  <si>
    <t>Доля преступлений, совершенных несовершеннолетними или при их участии (от числа раскрытых преступлений)</t>
  </si>
  <si>
    <t>Количество рабочих мест, вновь созданных в учреждениях уголовно-исполнительной системы, ежегодно</t>
  </si>
  <si>
    <t>Количество новых видов продукции, освоенных на производствах учреждений уголовно-исполнительной системы, ежегодно</t>
  </si>
  <si>
    <t>Количество осужденных, обученных в профессиональных училищах учреждений уголовно-исполнительной системы</t>
  </si>
  <si>
    <t>Количество востребованных на рынке труда новых профессий, введенных в учебные процессы профессиональных училищ учреждений уголовно-исполнительной системы</t>
  </si>
  <si>
    <t>Доля лиц, совершивших преступления в период отбывания наказаний, не связанных с лишением свободы, от числа лиц, отбывающих наказания, не связанные с лишением свободы</t>
  </si>
  <si>
    <t>Количество зарегистрированных преступлений экстремистской направленности</t>
  </si>
  <si>
    <t>Количество зарегистрированных преступлений, совершенных по религиозным мотивам</t>
  </si>
  <si>
    <t>Количество зарегистрированных преступлений, совершенных по национальным мотивам</t>
  </si>
  <si>
    <t>Доля органов исполнительной власти Кировской области и органов местного самоуправления, внедривших внутренний контроль и антикоррупционные механизмы</t>
  </si>
  <si>
    <t>Доля проектов нормативных правовых актов области, в которых выявлены коррупциогенные факторы при проведении антикоррупционной экспертизы правовых актов</t>
  </si>
  <si>
    <t>Уровень эффективности антикоррупционной экспертизы проектов нормативных правовых актов области</t>
  </si>
  <si>
    <t>Доля урегулированных конфликтов интересов на гражданской службе</t>
  </si>
  <si>
    <t>Доля граждан, сталкивавшихся с проявлениями коррупции</t>
  </si>
  <si>
    <t>Доля граждан, отмечающих улучшение деятельности органов государственной власти и местного самоуправления в связи с проводимой антикоррупционной политикой</t>
  </si>
  <si>
    <t>Выполнение Кировской областью установленного задания на подготовку специалистов для Вооруженных Сил Российской Федерации, других войск и воинских формирований</t>
  </si>
  <si>
    <t>Доля молодых людей, вовлеченных в деятельность военно-патриотических клубов и поисковых отрядов, в общем количестве молодежи Кировской области</t>
  </si>
  <si>
    <t>Доля граждан, занимающихся военно-прикладными и военно-техническими видами спорта, в общем количестве молодежи допризывного и призывного возраста, годной по состоянию здоровья к прохождению военной службы</t>
  </si>
  <si>
    <t>Доля учащихся 16 - 18 лет, у которых сформировалась положительная мотивация к прохождению военной службы по призыву по результатам участия в пятидневных учебных сборах, в общем количестве участников этих сборов</t>
  </si>
  <si>
    <t>Количество молодежи - участников военно-тактических игр</t>
  </si>
  <si>
    <t>Доля граждан, выполнивших упражнение по стрельбе из стрелкового оружия, от числа граждан, принявших участие в пятидневных учебных сборах</t>
  </si>
  <si>
    <t>Количество человек преподавательского состава, повысивших квалификацию в Академии гражданской защиты МЧС России</t>
  </si>
  <si>
    <t>Количество распространенных (в том числе в электронном виде) буклетов (памяток) по правилам поведения и действиям в условиях ЧС и в области безопасности жизнедеятельности населения</t>
  </si>
  <si>
    <t>штук</t>
  </si>
  <si>
    <t>Доля отремонтированных складских помещений, предназначенных для хранения материальных ресурсов, заложенных для нужд гражданской обороны, предупреждения и ликвидации ЧС природного и техногенного характера, в общем количестве складских помещений, требующих капитального ремонта</t>
  </si>
  <si>
    <t>Доля приобретенных технических и программных средств совершенствования учебно-материальной базы учебно-методического центра, информационного центра Правительства Кировской области в общем количестве необходимых технических и программных ресурсов для полного оснащения материально-технической базы</t>
  </si>
  <si>
    <t>Спасено людей при происшествиях и чрезвычайных ситуациях</t>
  </si>
  <si>
    <t>Спасено материальных ценностей в расчете на 1 пожар</t>
  </si>
  <si>
    <t>Проведено бесед по мерам противопожарной безопасности с охватом населения</t>
  </si>
  <si>
    <t>Проверено жилых домов, школ, детских садов</t>
  </si>
  <si>
    <t>Обеспечение условий содержания иностранных граждан и лиц без гражданства</t>
  </si>
  <si>
    <t>Повышение квалификации работников учреждений</t>
  </si>
  <si>
    <t>Обеспечение требований пожарной безопасности</t>
  </si>
  <si>
    <t>Доля муниципальных районов (городских округов) Кировской области, в которых ведутся работы по реконструкции местной системы оповещения в текущем году, от общего числа муниципальных районов (городских округов) области</t>
  </si>
  <si>
    <t>Доля муниципальных районов (городских округов), в которых реконструированные местные системы оповещения сопряжены с региональной системой оповещения, от общего числа муниципальных районов (городских округов) области</t>
  </si>
  <si>
    <t>Количество созданных общественных спасательных постов на водных объектах в местах массового отдыха населения</t>
  </si>
  <si>
    <t>Процент освоенных бюджетных ассигнований резервного фонда Правительства области, выделенных органам местного самоуправления и органам исполнительной власти области на ликвидацию чрезвычайных ситуаций</t>
  </si>
  <si>
    <t>Темп прироста числа наркопотребителей, состоящих на диспансерном учете и профилактическом наблюдении в лечебно-профилактических учреждениях области, на 100 тыс. человек</t>
  </si>
  <si>
    <t>Доля приобретенных технических и программных средств совершенствования учебно-материальной базы учебно-методического центра в общем количестве необходимых технических и программных ресурсов для полного оснащения материально-технической базы</t>
  </si>
  <si>
    <t>23.7 - 23.8.</t>
  </si>
  <si>
    <t>Исключены. - Постановление Правительства Кировской области от 19.12.2017 N 141-П</t>
  </si>
  <si>
    <t>Полнота социального обеспечения лиц, вынужденно покинувших территорию Украины и размещенных в пунктах временного размещения на территории Кировской области</t>
  </si>
  <si>
    <t>Количество семей граждан, уволенных с военной службы (службы), и приравненных к ним лиц, обеспеченных жилыми помещениями</t>
  </si>
  <si>
    <t>Доля обеспеченности операторским персоналом Системы-112, прошедшим профессиональное обучение, в общей численности операторского персонала Системы-112</t>
  </si>
  <si>
    <t>Наименование Государственной программы, подпрограммы, областной целевой программмы, ведомственной целевой программы, отдельного мероприятия</t>
  </si>
  <si>
    <t>Государст-венная програм-ма Кировской области</t>
  </si>
  <si>
    <t>Государст-венная программа</t>
  </si>
  <si>
    <t>3.6</t>
  </si>
  <si>
    <t>28</t>
  </si>
  <si>
    <t>29</t>
  </si>
  <si>
    <t>«Создание условий для обеспечения безопасного нахождения населения на водных объектах в местах массового отдыха и пропаганда здорового образа жизни: создание общественных спасательных постов в местах массового отдыха населения на территории Кировской области и обеспечение наглядной агитацией по профилактике и предупреждению несчастных случаев на воде«</t>
  </si>
  <si>
    <t>«Создание Системы-112 в Кировской области»</t>
  </si>
  <si>
    <t>«Обеспечение жилыми помещениями граждан, уволенных с военной службы (службы), и приравненных к ним лиц»</t>
  </si>
  <si>
    <t>«Развитие и содержание запасного пункта управления Правительства области»</t>
  </si>
  <si>
    <t>«Обеспечение временного социально-бытового обустройства лиц, вынужденно покинувших территорию Украины и находящихся в пунктах временного размещения на территории Кировской области»</t>
  </si>
  <si>
    <t>«Развитие областной пожарно-спасательной службы Кировской области»</t>
  </si>
  <si>
    <t>«Совершенствование учебной и материально-технической базы, создание безопасных условий хранения материальных ценностей областного резерва, закладываемых для нужд гражданской обороны и ликвидации последствий чрезвычайных ситуаций, улучшение качества обучения слушателей учебно-методического центра»</t>
  </si>
  <si>
    <t>«Развитие и содержание Кировского областного государственного казенного учреждения «Центр временного содержания иностранных граждан и лиц без гражданства, подлежащих депортации или административному выдворению за пределы Российской Федерации»</t>
  </si>
  <si>
    <t>«Комплексные меры противодействия немедицинскому потреблению наркотических средств и их незаконному обороту в Кировской области»</t>
  </si>
  <si>
    <t>«Развитие системы подготовки граждан, проживающих в Кировской области, к военной службе»</t>
  </si>
  <si>
    <t>«Обеспечение содействия развитию добровольной пожарной охраны в Кировской области»</t>
  </si>
  <si>
    <t>«Создание и расходование резервного фонда Правительства Кировской области»</t>
  </si>
  <si>
    <t>«Осуществление мероприятий по добровольной сдаче предметов вооружения, незаконно хранящихся у населения»</t>
  </si>
  <si>
    <t>«Принятие мер, направленных на повышение общественной и личной безопасности, создание условий для ресоциализации лиц, освободившихся из учреждений уголовно-исполнительной системы, реализация государственной политики в области профилактики экстремизма, противодействия коррупции на территории Кировской области»</t>
  </si>
  <si>
    <t>«Создание резервов материальных средств для предотвращения и ликвидации последствий чрезвычайных ситуаций, оснащение населения средствами индивидуальной защиты и создание безопасных условий хранения и доставки к месту чрезвычайной ситуации материальных ресурсов, закладываемых для нужд гражданской обороны и ликвидации последствий чрезвычайных ситуаций»</t>
  </si>
  <si>
    <t>«Совершенствование программного и технического оснащения информационного центра Правительства Кировской области»</t>
  </si>
  <si>
    <t>«Поддержание в состоянии постоянной готовности систем оповещения населения Кировской области»</t>
  </si>
  <si>
    <t>«Развитие и содержание Кировского областного государственного образовательного бюджетного учреждения дополнительного профессионального образования (повышения квалификации) «Служба специальных объектов (учебно-методический центр)»</t>
  </si>
  <si>
    <t>«Развитие системы подготовки граждан, проживающих в Кировской области, к военной службе» на 2012 - 2015 годы</t>
  </si>
  <si>
    <t>«Профилактика правонарушений и борьба с преступностью в Кировской области» на 2010 - 2014 годы</t>
  </si>
  <si>
    <t>«Комплексные меры противодействия немедицинскому потреблению наркотических средств и их незаконному обороту в Кировской области» на 2012 - 2014 годы</t>
  </si>
  <si>
    <t>«Снижение рисков и смягчение последствий чрезвычайных ситуаций природного и техногенного характера в Кировской области» на 2011 - 2013 годы</t>
  </si>
  <si>
    <t>«Приобретение зданий для размещения подразделений государственной противопожарной службы»</t>
  </si>
  <si>
    <t>«Укомплектование пожарными автомобилями подразделений областной пожарно-спасательной службы»</t>
  </si>
  <si>
    <t>«Создание областного резерва материальных ресурсов по пожарно-техническому вооружению и имуществу иных видов для проведения аварийно-спасательных и других неотложных работ по устранению непосредственной опасности для жизни и здоровья людей»</t>
  </si>
  <si>
    <t>«Развитие пожарной безопасности на территории Кировской области» на 2016 - 2020 годы</t>
  </si>
  <si>
    <t>«Формирование профессионального сообщества специалистов по профилактике наркомании, реабилитации и ресоциализации наркопотребителей»</t>
  </si>
  <si>
    <t>«Оказание лечебных и реабилитационных услуг наркотического профиля»</t>
  </si>
  <si>
    <t>«Проведение целенаправленной работы по профилактике немедицинского потребления наркотиков подростками и молодежью»</t>
  </si>
  <si>
    <t>«Комплексные меры противодействия немедицинскому потреблению наркотических средств и их незаконному обороту в Кировской области» на 2015 - 2020 годы</t>
  </si>
  <si>
    <t>«Противодействие коррупции в Кировской области»</t>
  </si>
  <si>
    <t>«Реализация профилактических мер по противодействию экстремизму»</t>
  </si>
  <si>
    <t>«Профилактика правонарушений в сфере миграции»</t>
  </si>
  <si>
    <t>«Содействие участию граждан и общественных формирований в охране правопорядка, профилактике правонарушений»</t>
  </si>
  <si>
    <t>«Содействие занятости осужденных и социальной адаптации лиц, освобожденных из учреждений уголовно-исполнительной системы и осужденных без изоляции от общества»</t>
  </si>
  <si>
    <t>«Предупреждение безнадзорности, беспризорности и правонарушений несовершеннолетних»</t>
  </si>
  <si>
    <t>«Профилактика преступлений и иных правонарушений»</t>
  </si>
  <si>
    <t>«Профилактика правонарушений и борьба с преступностью в Кировской области» на 2015 - 2020 годы</t>
  </si>
  <si>
    <t>«Обеспечение безопасности и жизнедеятельности населения Кировской области» на 2013 - 2020 годы</t>
  </si>
  <si>
    <t>3.5</t>
  </si>
  <si>
    <t>3.4</t>
  </si>
  <si>
    <t>3.3</t>
  </si>
  <si>
    <t>3.1</t>
  </si>
  <si>
    <t>3.2</t>
  </si>
  <si>
    <t>2.1</t>
  </si>
  <si>
    <t>2.2</t>
  </si>
  <si>
    <t>2.3</t>
  </si>
  <si>
    <t>1</t>
  </si>
  <si>
    <t>1.2</t>
  </si>
  <si>
    <t>1.3</t>
  </si>
  <si>
    <t>1.4</t>
  </si>
  <si>
    <t>1.5</t>
  </si>
  <si>
    <t>1.6</t>
  </si>
  <si>
    <t>1.7</t>
  </si>
  <si>
    <t>1.8</t>
  </si>
  <si>
    <t>2</t>
  </si>
  <si>
    <t>«Обеспечение безопасности и жизнедеятельности населения Кировской области»  на 2013 - 2020 годы</t>
  </si>
  <si>
    <t>«Создание условий для обеспечения безопасного нахождения населения на водных объектах в местах массового отдыха и пропаганда здорового образа жизни: создание общественных спасательных постов в местах массового отдыха населения на территории Кировской области и обеспечение наглядной агитацией по профилактике и предупреждению несчастных случаев на воде»</t>
  </si>
  <si>
    <t>3</t>
  </si>
  <si>
    <t>Приложение №1</t>
  </si>
  <si>
    <t>в сведениях о целевых показателях эффективности реализации Государственной программы</t>
  </si>
  <si>
    <t>1.9</t>
  </si>
  <si>
    <t>1.10</t>
  </si>
  <si>
    <t>1.11</t>
  </si>
  <si>
    <t>2.4</t>
  </si>
  <si>
    <t>2.5</t>
  </si>
  <si>
    <t>2.6</t>
  </si>
  <si>
    <t>2.7</t>
  </si>
  <si>
    <t>2.8</t>
  </si>
  <si>
    <t>2.9</t>
  </si>
  <si>
    <t>2.10</t>
  </si>
  <si>
    <t>2.11</t>
  </si>
  <si>
    <t>3.7</t>
  </si>
  <si>
    <t>4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</si>
  <si>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</si>
  <si>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</si>
  <si>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</si>
  <si>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</si>
  <si>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</si>
  <si>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</si>
  <si>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</si>
  <si>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</si>
  <si>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</si>
  <si>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</si>
  <si>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</si>
  <si>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</si>
  <si>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5</t>
  </si>
  <si>
    <t>5.1</t>
  </si>
  <si>
    <t>5.2</t>
  </si>
  <si>
    <t>5.2.1</t>
  </si>
  <si>
    <t>5.2.2</t>
  </si>
  <si>
    <t>5.3</t>
  </si>
  <si>
    <t>5.4</t>
  </si>
  <si>
    <t>5.5</t>
  </si>
  <si>
    <t>6</t>
  </si>
  <si>
    <t>6.1</t>
  </si>
  <si>
    <t>6.2</t>
  </si>
  <si>
    <t>6.3</t>
  </si>
  <si>
    <t>6.4</t>
  </si>
  <si>
    <t>6.5</t>
  </si>
  <si>
    <t>6.6</t>
  </si>
  <si>
    <t>7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</si>
  <si>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</si>
  <si>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</si>
  <si>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</si>
  <si>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</si>
  <si>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</si>
  <si>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</si>
  <si>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</si>
  <si>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</si>
  <si>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</si>
  <si>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</si>
  <si>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</si>
  <si>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</si>
  <si>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</si>
  <si>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</si>
  <si>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</si>
  <si>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</si>
  <si>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</si>
  <si>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</si>
  <si>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</si>
  <si>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</si>
  <si>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</si>
  <si>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</si>
  <si>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8</t>
  </si>
  <si>
    <t>8.1</t>
  </si>
  <si>
    <t>8.2</t>
  </si>
  <si>
    <t>8.3</t>
  </si>
  <si>
    <t>8.4</t>
  </si>
  <si>
    <t>8.5</t>
  </si>
  <si>
    <t>8.6</t>
  </si>
  <si>
    <t>8.7</t>
  </si>
  <si>
    <t>9</t>
  </si>
  <si>
    <t>9.1</t>
  </si>
  <si>
    <t>9.2</t>
  </si>
  <si>
    <t>9.3</t>
  </si>
  <si>
    <t>9.4</t>
  </si>
  <si>
    <t>9.5</t>
  </si>
  <si>
    <t>9.6</t>
  </si>
  <si>
    <t>9.7</t>
  </si>
  <si>
    <t>10</t>
  </si>
  <si>
    <t>10.1</t>
  </si>
  <si>
    <t>10.2</t>
  </si>
  <si>
    <t>10.3</t>
  </si>
  <si>
    <t>10.4</t>
  </si>
  <si>
    <t>10.5</t>
  </si>
  <si>
    <t>10.6</t>
  </si>
  <si>
    <t>11</t>
  </si>
  <si>
    <t>11.1</t>
  </si>
  <si>
    <t>11.2</t>
  </si>
  <si>
    <t>11.3</t>
  </si>
  <si>
    <t>12</t>
  </si>
  <si>
    <t>12.1</t>
  </si>
  <si>
    <t>12.2</t>
  </si>
  <si>
    <t>13</t>
  </si>
  <si>
    <t>14</t>
  </si>
  <si>
    <t>15</t>
  </si>
  <si>
    <t>16</t>
  </si>
  <si>
    <t>16.1</t>
  </si>
  <si>
    <t>16.2</t>
  </si>
  <si>
    <t>16.3</t>
  </si>
  <si>
    <t>16.4</t>
  </si>
  <si>
    <t>16.5</t>
  </si>
  <si>
    <t>16.6</t>
  </si>
  <si>
    <t>16.7</t>
  </si>
  <si>
    <t>17</t>
  </si>
  <si>
    <t>18</t>
  </si>
  <si>
    <t>19</t>
  </si>
  <si>
    <t>20</t>
  </si>
  <si>
    <t>20.1</t>
  </si>
  <si>
    <t>20.2</t>
  </si>
  <si>
    <t>20.3</t>
  </si>
  <si>
    <t>20.4</t>
  </si>
  <si>
    <t>21.1</t>
  </si>
  <si>
    <t>21.2</t>
  </si>
  <si>
    <t>21.3</t>
  </si>
  <si>
    <t>21.4</t>
  </si>
  <si>
    <t>22</t>
  </si>
  <si>
    <t>23</t>
  </si>
  <si>
    <t>23.1</t>
  </si>
  <si>
    <t>23.2</t>
  </si>
  <si>
    <t>23.3</t>
  </si>
  <si>
    <t>23.4</t>
  </si>
  <si>
    <t>23.5</t>
  </si>
  <si>
    <t>23.6</t>
  </si>
  <si>
    <t>24</t>
  </si>
  <si>
    <t>24.1</t>
  </si>
  <si>
    <t>24.2</t>
  </si>
  <si>
    <t>24.3</t>
  </si>
  <si>
    <t>24.4</t>
  </si>
  <si>
    <t>24.5</t>
  </si>
  <si>
    <t>24.6</t>
  </si>
  <si>
    <t>24.7</t>
  </si>
  <si>
    <t>25</t>
  </si>
  <si>
    <t>26</t>
  </si>
  <si>
    <t>27</t>
  </si>
  <si>
    <t>28.1</t>
  </si>
  <si>
    <t>28.2</t>
  </si>
  <si>
    <t>Ведомственная целевая программа «Развитие и содержание Кировского областного государственного образовательного бюджетного учреждения дополнительного профессионального образования (повышения квалификации) «Служба специальных объектов (учебно-методический центр)« (далее - КОГОБУ «Служба специальных объектов (учебно-методический центр)«)</t>
  </si>
  <si>
    <t>Выполнение плана комплектования КОГОБУ «Служба специальных объектов (учебно-методический центр)« слушателями к общему количеству слушателей, запланированных к обучению на год</t>
  </si>
  <si>
    <t>Доля отремонтированных помещений административных зданий КОГОБУ «Служба специальных объектов (учебно-методический центр)« и помещений общежития учебно-методического центра в общем количестве вышеуказанных помещений, требующих текущего и капитального ремонта</t>
  </si>
  <si>
    <t>Доля отремонтированных помещений административных зданий Кировского областного государственного образовательного казенного учреждения дополнительного профессионального образования «Служба специальных объектов (учебно-методический центр)« и помещений общежития учебно-методического центра в общем количестве вышеуказанных помещений, требующих текущего и капитального ремонта</t>
  </si>
  <si>
    <t>Государственная программа Кировской области «Обеспечение безопасности и жизнедеятельности населения Кировской области» на 2013 - 2020 годы</t>
  </si>
  <si>
    <t>Подпрограмма «Профилактика правонарушений и борьба с преступностью в Кировской области» на 2015 - 2020 годы</t>
  </si>
  <si>
    <t>Подпрограмма «Комплексные меры противодействия немедицинскому потреблению наркотических средств и их незаконному обороту в Кировской области» на 2015 - 2020 годы</t>
  </si>
  <si>
    <t>Подпрограмма «Развитие пожарной безопасности на территории Кировской области» на 2016 - 2020 годы</t>
  </si>
  <si>
    <t>Областная целевая программа «Снижение рисков и смягчение последствий чрезвычайных ситуаций природного и техногенного характера в Кировской области» на 2011 - 2013 годы</t>
  </si>
  <si>
    <t>Областная целевая программа «Комплексные меры противодействия немедицинскому потреблению наркотических средств и их незаконному обороту в Кировской области» на 2012 - 2014 годы</t>
  </si>
  <si>
    <t>Областная целевая программа «Профилактика правонарушений и борьба с преступностью в Кировской области» на 2010 - 2014 годы</t>
  </si>
  <si>
    <t>Областная целевая программа «Развитие системы подготовки граждан, проживающих в Кировской области, к военной службе» на 2012 - 2015 годы</t>
  </si>
  <si>
    <t>Показатели годности граждан к военной службе по результатам медицинского освидетельствования при призыве на военную службу (категории «А» и «Б»)</t>
  </si>
  <si>
    <t>Ведомственная целевая программа «Развитие областной пожарно-спасательной службы Кировской области»</t>
  </si>
  <si>
    <t>Ведомственная целевая программа «Развитие и содержание Кировского областного государственного казенного учреждения «Центр временного содержания иностранных граждан и лиц без гражданства, подлежащих депортации или административному выдворению за пределы Российской Федерации»</t>
  </si>
  <si>
    <t>Отдельное мероприятие «Поддержание в состоянии постоянной готовности систем оповещения населения Кировской области»</t>
  </si>
  <si>
    <t>Отдельное мероприятие «Совершенствование программного и технического оснащения информационного центра Правительства Кировской области»</t>
  </si>
  <si>
    <t>Отдельное мероприятие «Создание резервов материальных средств для предотвращения и ликвидации последствий чрезвычайных ситуаций, оснащение населения средствами индивидуальной защиты и создание безопасных условий хранения и доставки к месту чрезвычайной ситуации материальных ресурсов, закладываемых для нужд гражданской обороны и ликвидации последствий чрезвычайных ситуаций»</t>
  </si>
  <si>
    <t>Отдельное мероприятие «Создание условий для обеспечения безопасного нахождения населения на водных объектах в местах массового отдыха и пропаганда здорового образа жизни: создание общественных спасательных постов в местах массового отдыха населения на территории Кировской области и обеспечение наглядной агитацией по профилактике и предупреждению несчастных случаев на воде»</t>
  </si>
  <si>
    <t>Отдельное мероприятие «Принятие мер, направленных на повышение общественной и личной безопасности, создание условий для ресоциализации лиц, освободившихся из учреждений уголовно-исполнительной системы, реализация государственной политики в области профилактики экстремизма, противодействия коррупции на территории Кировской области»</t>
  </si>
  <si>
    <t>Отдельное мероприятие «Осуществление мероприятий по добровольной сдаче предметов вооружения, незаконно хранящихся у населения»</t>
  </si>
  <si>
    <t>Отдельное мероприятие «Создание и расходование резервного фонда Правительства области»</t>
  </si>
  <si>
    <t>Отдельное мероприятие «Обеспечение содействия развитию добровольной пожарной охраны в Кировской области»</t>
  </si>
  <si>
    <t>Отдельное мероприятие «Развитие системы подготовки граждан, проживающих в Кировской области, к военной службе»</t>
  </si>
  <si>
    <t>Уровень годности граждан к военной службе по результатам медицинского освидетельствования при призыве на военную службу (категории «А» и «Б»)</t>
  </si>
  <si>
    <t>Отдельное мероприятие «Комплексные меры противодействия немедицинскому потреблению наркотических средств и их незаконному обороту в Кировской области»</t>
  </si>
  <si>
    <t>Отдельное мероприятие «Развитие и содержание Кировского областного государственного казенного учреждения «Центр временного содержания иностранных граждан и лиц без гражданства, подлежащих депортации или административному выдворению за пределы Российской Федерации»</t>
  </si>
  <si>
    <t>Отдельное мероприятие «Совершенствование учебной и материально-технической базы, создание безопасных условий хранения материальных ценностей областного резерва, закладываемых для нужд гражданской обороны и ликвидации последствий чрезвычайных ситуаций, улучшение качества обучения слушателей учебно-методического центра»</t>
  </si>
  <si>
    <t>Отдельное мероприятие «Развитие областной пожарно-спасательной службы Кировской области»</t>
  </si>
  <si>
    <t>Отдельное мероприятие «Обеспечение временного социально-бытового обустройства лиц, вынужденно покинувших территорию Украины и находящихся в пунктах временного размещения на территории Кировской области»</t>
  </si>
  <si>
    <t>Отдельное мероприятие «Развитие и содержание запасного пункта управления Правительства Кировской области» (секретно)</t>
  </si>
  <si>
    <t>Отдельное мероприятие «Обеспечение жилыми помещениями граждан, уволенных с военной службы (службы), и приравненных к ним лиц»</t>
  </si>
  <si>
    <t>Отдельное мероприятие «Создание Системы-112 в Кировской области»</t>
  </si>
  <si>
    <t>х – год реализации, в котором не требуется финансирование.</t>
  </si>
  <si>
    <t>________________</t>
  </si>
  <si>
    <t>ГП</t>
  </si>
  <si>
    <t>«Создание и развитие аппаратно-программного комплекса «Безопасный город»</t>
  </si>
  <si>
    <t>Приложение № 2</t>
  </si>
  <si>
    <t>Приложение № 3</t>
  </si>
  <si>
    <t>30</t>
  </si>
  <si>
    <t>Отдельное мероприятие «Создание и развитие аппаратно-программного комплекса «Безопасный город»</t>
  </si>
  <si>
    <t>министерство информационых технологий и связи Кировской области</t>
  </si>
  <si>
    <t>«Выполнение работ в целях определения границ зон затопления, подтопления на территории Кировской области»</t>
  </si>
  <si>
    <t>Отдельное мероприятие «Выполнение работ в целях определения границ зон затопления, подтопления на территории Кировской области»</t>
  </si>
  <si>
    <t>доля муниципальных образований Кировской области, на территории которых определены границы зон затопления, подтопления, в общем количестве муниципальных образований, населенные пункты которых включены в перечень населенных пунктов</t>
  </si>
  <si>
    <t>Доля муниципальных образований Кировской области, на территории которых определены границы зон затопления, подтопления, в общем количестве муниципальных образований, населенные пункты которых включены в перечень населенных пунктов</t>
  </si>
  <si>
    <t>Государственная программа Кировской области «Обеспечение безопасности и жизнедеятельности населения Кировской области» на 2013 – 2020 годы</t>
  </si>
  <si>
    <t>Подпрограмма «Профилактика правонарушений и борьба с преступностью в Кировской области» на 2015 – 2020 годы</t>
  </si>
  <si>
    <t>коэффици-ент</t>
  </si>
  <si>
    <t>Подпрограмма «Комплексные меры противодействия немедицинскому потреблению наркотических средств и их незаконному обороту в Кировской области» на 2015 – 2020 годы</t>
  </si>
  <si>
    <t>Подпрограмма «Развитие пожарной безопасности на территории Кировской области» на 2016 – 2020 годы</t>
  </si>
  <si>
    <t>Доля учащихся 16 – 18 лет, у которых сформировалась положительная мотивация к прохождению военной службы по призыву по результатам участия в пятидневных учебных сборах, в общем количестве участников этих сборов</t>
  </si>
  <si>
    <t>Государст-венная программа Кировской области</t>
  </si>
  <si>
    <r>
      <t>министерство образования Кировской области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</si>
  <si>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 xml:space="preserve">министерство финансов Кировской области </t>
    </r>
    <r>
      <rPr>
        <vertAlign val="superscript"/>
        <sz val="10"/>
        <color theme="1"/>
        <rFont val="Times New Roman"/>
        <family val="1"/>
        <charset val="204"/>
      </rPr>
      <t>4</t>
    </r>
  </si>
  <si>
    <r>
      <t>министерство культуры Кировской области</t>
    </r>
    <r>
      <rPr>
        <vertAlign val="superscript"/>
        <sz val="10"/>
        <color theme="1"/>
        <rFont val="Times New Roman"/>
        <family val="1"/>
        <charset val="204"/>
      </rPr>
      <t xml:space="preserve"> 6</t>
    </r>
  </si>
  <si>
    <r>
      <t xml:space="preserve">министерство социального развития Кировской области </t>
    </r>
    <r>
      <rPr>
        <vertAlign val="superscript"/>
        <sz val="10"/>
        <color theme="1"/>
        <rFont val="Times New Roman"/>
        <family val="1"/>
        <charset val="204"/>
      </rPr>
      <t>7</t>
    </r>
  </si>
  <si>
    <t>Подпрог-рамма</t>
  </si>
  <si>
    <t>«Профилактика правонарушений и борьба с преступностью в Кировской области» на 2015 – 2020 годы</t>
  </si>
  <si>
    <r>
      <t>министерство образования Кировской области</t>
    </r>
    <r>
      <rPr>
        <vertAlign val="superscript"/>
        <sz val="10"/>
        <color theme="1"/>
        <rFont val="Times New Roman"/>
        <family val="1"/>
        <charset val="204"/>
      </rPr>
      <t xml:space="preserve"> 3</t>
    </r>
  </si>
  <si>
    <r>
      <t xml:space="preserve">министерство культуры Кировской области </t>
    </r>
    <r>
      <rPr>
        <vertAlign val="superscript"/>
        <sz val="10"/>
        <color theme="1"/>
        <rFont val="Times New Roman"/>
        <family val="1"/>
        <charset val="204"/>
      </rPr>
      <t>6</t>
    </r>
  </si>
  <si>
    <t>Отдельное мероприя-тие</t>
  </si>
  <si>
    <t>«Развитие пожарной безопасности на территории Кировской области» на 2016 – 2020 годы</t>
  </si>
  <si>
    <r>
      <t>министерство внутренней и информацион-ной политики Кировской области</t>
    </r>
    <r>
      <rPr>
        <vertAlign val="superscript"/>
        <sz val="10"/>
        <color theme="1"/>
        <rFont val="Times New Roman"/>
        <family val="1"/>
        <charset val="204"/>
      </rPr>
      <t xml:space="preserve"> 5</t>
    </r>
  </si>
  <si>
    <t>министерство информацион-ных технологий и связи Кировской области</t>
  </si>
  <si>
    <t>Источники финансиро-вания</t>
  </si>
  <si>
    <t>«Обеспечение безопасности и жизнедеятельности населения Кировской области» на 2013 – 2020 годы</t>
  </si>
  <si>
    <r>
      <t>министерство энергетики и жилищно-коммунального хозяйства Кировской области</t>
    </r>
    <r>
      <rPr>
        <vertAlign val="superscript"/>
        <sz val="10"/>
        <rFont val="Times New Roman"/>
        <family val="1"/>
        <charset val="204"/>
      </rPr>
      <t xml:space="preserve"> 1</t>
    </r>
  </si>
  <si>
    <t>«Выполнение работ по обеспечению определения границ зон затопления, подтопления на территории Кировской области»</t>
  </si>
  <si>
    <t>Отдельное мероприятие «Выполнение работ по обеспечению определения границ зон затопления, подтопления на территории Кировской области»</t>
  </si>
  <si>
    <t>12.3</t>
  </si>
  <si>
    <t>«Обеспечение безопасности и жизнедеятельности населения Кировской области»                                на 2013 – 2020 годы</t>
  </si>
  <si>
    <r>
      <t>министерство здравоохране-ния Кировской области</t>
    </r>
    <r>
      <rPr>
        <vertAlign val="superscript"/>
        <sz val="10"/>
        <rFont val="Times New Roman"/>
        <family val="1"/>
        <charset val="204"/>
      </rPr>
      <t>2</t>
    </r>
  </si>
  <si>
    <t>«Развитие пожарной безопасности на территории Кировской области»                                на 2016 – 2020 годы</t>
  </si>
  <si>
    <r>
      <t xml:space="preserve">министерство здравоохране-ния Кировской области </t>
    </r>
    <r>
      <rPr>
        <vertAlign val="superscript"/>
        <sz val="10"/>
        <color theme="1"/>
        <rFont val="Times New Roman"/>
        <family val="1"/>
        <charset val="204"/>
      </rPr>
      <t>2</t>
    </r>
  </si>
  <si>
    <t xml:space="preserve">«Создание резервов материальных средств для предотвращения и ликвидации последствий чрезвычайных ситуаций, оснащение населения средствами индивидуальной защиты и создание безопасных условий </t>
  </si>
  <si>
    <t>хранения и доставки к месту чрезвычайной ситуации материальных ресурсов, закладываемых для нужд гражданской обороны и ликвидации последствий чрезвычайных ситуаций»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</si>
</sst>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13"/>
      <color theme="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68">
    <xf numFmtId="0" fontId="0" fillId="0" borderId="0" xfId="0"/>
    <xf numFmtId="0" fontId="0" fillId="0" borderId="0" xfId="0" applyAlignme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5" fillId="0" borderId="0" xfId="0" applyFont="1"/>
    <xf numFmtId="0" fontId="5" fillId="0" borderId="1" xfId="1" applyFont="1" applyBorder="1" applyAlignment="1" applyProtection="1">
      <alignment vertical="top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0" fillId="0" borderId="0" xfId="0" applyAlignment="1"/>
    <xf numFmtId="0" fontId="2" fillId="0" borderId="0" xfId="0" applyFont="1" applyAlignment="1">
      <alignment horizontal="left" vertical="top" wrapText="1"/>
    </xf>
    <xf numFmtId="49" fontId="0" fillId="0" borderId="0" xfId="0" applyNumberFormat="1" applyAlignment="1"/>
    <xf numFmtId="49" fontId="0" fillId="0" borderId="0" xfId="0" applyNumberFormat="1"/>
    <xf numFmtId="49" fontId="2" fillId="0" borderId="1" xfId="0" applyNumberFormat="1" applyFont="1" applyBorder="1" applyAlignment="1">
      <alignment horizontal="justify" vertical="top" wrapText="1"/>
    </xf>
    <xf numFmtId="0" fontId="7" fillId="0" borderId="0" xfId="0" applyFont="1"/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0" fillId="0" borderId="0" xfId="0" applyAlignmen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wrapText="1"/>
    </xf>
    <xf numFmtId="0" fontId="0" fillId="2" borderId="1" xfId="0" applyFill="1" applyBorder="1" applyAlignment="1">
      <alignment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vertical="top" wrapText="1"/>
    </xf>
    <xf numFmtId="49" fontId="5" fillId="2" borderId="2" xfId="0" applyNumberFormat="1" applyFont="1" applyFill="1" applyBorder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49" fontId="5" fillId="2" borderId="2" xfId="0" applyNumberFormat="1" applyFont="1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0" fillId="0" borderId="3" xfId="0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0" fillId="0" borderId="4" xfId="0" applyBorder="1" applyAlignment="1"/>
    <xf numFmtId="0" fontId="0" fillId="0" borderId="3" xfId="0" applyBorder="1" applyAlignment="1"/>
    <xf numFmtId="0" fontId="0" fillId="0" borderId="4" xfId="0" applyBorder="1" applyAlignment="1">
      <alignment horizontal="center" vertical="top" wrapText="1"/>
    </xf>
    <xf numFmtId="0" fontId="0" fillId="0" borderId="4" xfId="0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7" fillId="0" borderId="0" xfId="0" applyFont="1" applyAlignment="1">
      <alignment horizontal="center"/>
    </xf>
    <xf numFmtId="49" fontId="2" fillId="0" borderId="2" xfId="0" applyNumberFormat="1" applyFont="1" applyBorder="1" applyAlignment="1">
      <alignment wrapText="1"/>
    </xf>
    <xf numFmtId="49" fontId="2" fillId="0" borderId="4" xfId="0" applyNumberFormat="1" applyFont="1" applyBorder="1" applyAlignment="1">
      <alignment wrapText="1"/>
    </xf>
    <xf numFmtId="49" fontId="2" fillId="0" borderId="3" xfId="0" applyNumberFormat="1" applyFont="1" applyBorder="1" applyAlignment="1">
      <alignment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49" fontId="5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5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>
      <alignment wrapText="1"/>
    </xf>
    <xf numFmtId="49" fontId="5" fillId="0" borderId="2" xfId="0" applyNumberFormat="1" applyFont="1" applyBorder="1" applyAlignment="1">
      <alignment vertical="top" wrapText="1"/>
    </xf>
    <xf numFmtId="49" fontId="5" fillId="0" borderId="4" xfId="0" applyNumberFormat="1" applyFont="1" applyBorder="1" applyAlignment="1">
      <alignment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6" fillId="0" borderId="1" xfId="1" applyFont="1" applyBorder="1" applyAlignment="1" applyProtection="1">
      <alignment horizontal="justify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consultantplus://offline/ref=F441B531C708D23DBF5FA90E6EE001BC2B546C665C2547EAD3D5CF883E4AED198BC88A2768C9BB8894B97FO4S5H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consultantplus://offline/ref=F441B531C708D23DBF5FA90E6EE001BC2B546C66552244E9DBD792823613E11B8CC7D5306F80B78994B97C41O4S5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83"/>
  <sheetViews>
    <sheetView topLeftCell="A49" workbookViewId="0">
      <selection activeCell="E48" sqref="E48"/>
    </sheetView>
  </sheetViews>
  <sheetFormatPr defaultRowHeight="15" x14ac:dyDescent="0.25"/>
  <cols>
    <col min="1" max="1" width="4.5703125" style="26" customWidth="1"/>
    <col min="2" max="2" width="31.85546875" customWidth="1"/>
    <col min="3" max="3" width="9.7109375" customWidth="1"/>
    <col min="4" max="4" width="9.140625" customWidth="1"/>
    <col min="5" max="7" width="8.5703125" customWidth="1"/>
    <col min="9" max="9" width="7.7109375" customWidth="1"/>
    <col min="10" max="10" width="8.5703125" customWidth="1"/>
    <col min="11" max="12" width="8.140625" customWidth="1"/>
    <col min="13" max="13" width="8" customWidth="1"/>
  </cols>
  <sheetData>
    <row r="1" spans="1:13" ht="18.75" x14ac:dyDescent="0.3">
      <c r="A1" s="48"/>
      <c r="B1" s="49"/>
      <c r="C1" s="49"/>
      <c r="D1" s="49"/>
      <c r="E1" s="49"/>
      <c r="F1" s="49"/>
      <c r="G1" s="49"/>
      <c r="H1" s="49"/>
      <c r="I1" s="49"/>
      <c r="J1" s="81" t="s">
        <v>244</v>
      </c>
      <c r="K1" s="81"/>
      <c r="L1" s="81"/>
      <c r="M1" s="81"/>
    </row>
    <row r="2" spans="1:13" ht="18.75" x14ac:dyDescent="0.3">
      <c r="A2" s="25"/>
      <c r="B2" s="47"/>
      <c r="C2" s="47"/>
      <c r="D2" s="47"/>
      <c r="E2" s="47"/>
      <c r="F2" s="47"/>
      <c r="G2" s="47"/>
      <c r="H2" s="47"/>
      <c r="I2" s="47"/>
      <c r="J2" s="50"/>
      <c r="K2" s="50"/>
      <c r="L2" s="50"/>
      <c r="M2" s="50"/>
    </row>
    <row r="3" spans="1:13" ht="18.75" x14ac:dyDescent="0.3">
      <c r="A3" s="48"/>
      <c r="B3" s="49"/>
      <c r="C3" s="49"/>
      <c r="D3" s="49"/>
      <c r="E3" s="49"/>
      <c r="F3" s="49"/>
      <c r="G3" s="49"/>
      <c r="H3" s="49"/>
      <c r="I3" s="49"/>
      <c r="J3" s="81" t="s">
        <v>244</v>
      </c>
      <c r="K3" s="81"/>
      <c r="L3" s="81"/>
      <c r="M3" s="81"/>
    </row>
    <row r="4" spans="1:13" ht="18.75" x14ac:dyDescent="0.3">
      <c r="A4" s="25"/>
      <c r="B4" s="47"/>
      <c r="C4" s="47"/>
      <c r="D4" s="47"/>
      <c r="E4" s="47"/>
      <c r="F4" s="47"/>
      <c r="G4" s="47"/>
      <c r="H4" s="47"/>
      <c r="I4" s="47"/>
      <c r="J4" s="50"/>
      <c r="K4" s="50"/>
      <c r="L4" s="50"/>
      <c r="M4" s="50"/>
    </row>
    <row r="5" spans="1:13" ht="18.75" x14ac:dyDescent="0.3">
      <c r="A5" s="48"/>
      <c r="B5" s="49"/>
      <c r="C5" s="49"/>
      <c r="D5" s="49"/>
      <c r="E5" s="49"/>
      <c r="F5" s="49"/>
      <c r="G5" s="49"/>
      <c r="H5" s="49"/>
      <c r="I5" s="49"/>
      <c r="J5" s="81" t="s">
        <v>1</v>
      </c>
      <c r="K5" s="81"/>
      <c r="L5" s="81"/>
      <c r="M5" s="81"/>
    </row>
    <row r="6" spans="1:13" x14ac:dyDescent="0.25">
      <c r="A6" s="25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3" ht="18.75" x14ac:dyDescent="0.3">
      <c r="A7" s="84" t="s">
        <v>2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</row>
    <row r="8" spans="1:13" ht="18.75" x14ac:dyDescent="0.3">
      <c r="A8" s="84" t="s">
        <v>245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</row>
    <row r="10" spans="1:13" ht="14.25" customHeight="1" x14ac:dyDescent="0.25">
      <c r="A10" s="85" t="s">
        <v>7</v>
      </c>
      <c r="B10" s="86" t="s">
        <v>74</v>
      </c>
      <c r="C10" s="86" t="s">
        <v>75</v>
      </c>
      <c r="D10" s="87" t="s">
        <v>20</v>
      </c>
      <c r="E10" s="87"/>
      <c r="F10" s="87"/>
      <c r="G10" s="87"/>
      <c r="H10" s="87"/>
      <c r="I10" s="87"/>
      <c r="J10" s="87"/>
      <c r="K10" s="87"/>
      <c r="L10" s="87"/>
      <c r="M10" s="87"/>
    </row>
    <row r="11" spans="1:13" ht="63.75" customHeight="1" x14ac:dyDescent="0.25">
      <c r="A11" s="85"/>
      <c r="B11" s="86"/>
      <c r="C11" s="86"/>
      <c r="D11" s="19" t="s">
        <v>76</v>
      </c>
      <c r="E11" s="19" t="s">
        <v>77</v>
      </c>
      <c r="F11" s="19" t="s">
        <v>11</v>
      </c>
      <c r="G11" s="19" t="s">
        <v>16</v>
      </c>
      <c r="H11" s="19" t="s">
        <v>17</v>
      </c>
      <c r="I11" s="19" t="s">
        <v>18</v>
      </c>
      <c r="J11" s="19" t="s">
        <v>19</v>
      </c>
      <c r="K11" s="19" t="s">
        <v>12</v>
      </c>
      <c r="L11" s="19" t="s">
        <v>13</v>
      </c>
      <c r="M11" s="19" t="s">
        <v>14</v>
      </c>
    </row>
    <row r="12" spans="1:13" x14ac:dyDescent="0.25">
      <c r="A12" s="17">
        <v>1</v>
      </c>
      <c r="B12" s="19">
        <v>2</v>
      </c>
      <c r="C12" s="19">
        <v>3</v>
      </c>
      <c r="D12" s="19">
        <v>4</v>
      </c>
      <c r="E12" s="19">
        <v>5</v>
      </c>
      <c r="F12" s="19">
        <v>6</v>
      </c>
      <c r="G12" s="19">
        <v>7</v>
      </c>
      <c r="H12" s="19">
        <v>8</v>
      </c>
      <c r="I12" s="19">
        <v>9</v>
      </c>
      <c r="J12" s="19">
        <v>10</v>
      </c>
      <c r="K12" s="19">
        <v>11</v>
      </c>
      <c r="L12" s="19">
        <v>12</v>
      </c>
      <c r="M12" s="19">
        <v>13</v>
      </c>
    </row>
    <row r="13" spans="1:13" ht="67.5" customHeight="1" x14ac:dyDescent="0.25">
      <c r="A13" s="17" t="s">
        <v>232</v>
      </c>
      <c r="B13" s="45" t="s">
        <v>429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spans="1:13" ht="65.25" customHeight="1" x14ac:dyDescent="0.25">
      <c r="A14" s="17" t="s">
        <v>30</v>
      </c>
      <c r="B14" s="20" t="s">
        <v>78</v>
      </c>
      <c r="C14" s="20" t="s">
        <v>79</v>
      </c>
      <c r="D14" s="19">
        <v>65</v>
      </c>
      <c r="E14" s="19">
        <v>68</v>
      </c>
      <c r="F14" s="19">
        <v>83.3</v>
      </c>
      <c r="G14" s="19">
        <v>85</v>
      </c>
      <c r="H14" s="19">
        <v>80.8</v>
      </c>
      <c r="I14" s="19">
        <v>86</v>
      </c>
      <c r="J14" s="19">
        <v>79</v>
      </c>
      <c r="K14" s="19">
        <v>86</v>
      </c>
      <c r="L14" s="19">
        <v>86</v>
      </c>
      <c r="M14" s="19">
        <v>90</v>
      </c>
    </row>
    <row r="15" spans="1:13" ht="89.25" x14ac:dyDescent="0.25">
      <c r="A15" s="17" t="s">
        <v>233</v>
      </c>
      <c r="B15" s="20" t="s">
        <v>80</v>
      </c>
      <c r="C15" s="20" t="s">
        <v>79</v>
      </c>
      <c r="D15" s="19">
        <v>61</v>
      </c>
      <c r="E15" s="19">
        <v>72</v>
      </c>
      <c r="F15" s="19">
        <v>78</v>
      </c>
      <c r="G15" s="19">
        <v>70.8</v>
      </c>
      <c r="H15" s="19">
        <v>69.2</v>
      </c>
      <c r="I15" s="19">
        <v>76.900000000000006</v>
      </c>
      <c r="J15" s="19">
        <v>81.099999999999994</v>
      </c>
      <c r="K15" s="19">
        <v>79.900000000000006</v>
      </c>
      <c r="L15" s="19">
        <v>79.900000000000006</v>
      </c>
      <c r="M15" s="19">
        <v>100</v>
      </c>
    </row>
    <row r="16" spans="1:13" ht="38.25" x14ac:dyDescent="0.25">
      <c r="A16" s="17" t="s">
        <v>234</v>
      </c>
      <c r="B16" s="20" t="s">
        <v>81</v>
      </c>
      <c r="C16" s="20" t="s">
        <v>82</v>
      </c>
      <c r="D16" s="19">
        <v>21</v>
      </c>
      <c r="E16" s="19">
        <v>70</v>
      </c>
      <c r="F16" s="19">
        <v>77</v>
      </c>
      <c r="G16" s="19">
        <v>29</v>
      </c>
      <c r="H16" s="19">
        <v>30</v>
      </c>
      <c r="I16" s="19">
        <v>43</v>
      </c>
      <c r="J16" s="19">
        <v>51</v>
      </c>
      <c r="K16" s="19">
        <v>49</v>
      </c>
      <c r="L16" s="19">
        <v>49</v>
      </c>
      <c r="M16" s="19">
        <v>49</v>
      </c>
    </row>
    <row r="17" spans="1:13" ht="25.5" x14ac:dyDescent="0.25">
      <c r="A17" s="17" t="s">
        <v>235</v>
      </c>
      <c r="B17" s="20" t="s">
        <v>83</v>
      </c>
      <c r="C17" s="20" t="s">
        <v>84</v>
      </c>
      <c r="D17" s="19">
        <v>1545.5</v>
      </c>
      <c r="E17" s="19">
        <v>1538.4</v>
      </c>
      <c r="F17" s="19">
        <v>1658.9</v>
      </c>
      <c r="G17" s="19">
        <v>1694.3</v>
      </c>
      <c r="H17" s="19">
        <v>1989.6</v>
      </c>
      <c r="I17" s="19">
        <v>1676.3</v>
      </c>
      <c r="J17" s="19">
        <v>1642.4</v>
      </c>
      <c r="K17" s="19">
        <v>1772.6</v>
      </c>
      <c r="L17" s="19">
        <v>1741.8</v>
      </c>
      <c r="M17" s="19">
        <v>1695.6</v>
      </c>
    </row>
    <row r="18" spans="1:13" ht="79.5" customHeight="1" x14ac:dyDescent="0.25">
      <c r="A18" s="17" t="s">
        <v>236</v>
      </c>
      <c r="B18" s="20" t="s">
        <v>85</v>
      </c>
      <c r="C18" s="20" t="s">
        <v>79</v>
      </c>
      <c r="D18" s="19">
        <v>25</v>
      </c>
      <c r="E18" s="19">
        <v>25.5</v>
      </c>
      <c r="F18" s="19">
        <v>37.1</v>
      </c>
      <c r="G18" s="19">
        <v>37.200000000000003</v>
      </c>
      <c r="H18" s="19">
        <v>30.6</v>
      </c>
      <c r="I18" s="19">
        <v>32.799999999999997</v>
      </c>
      <c r="J18" s="19">
        <v>36.9</v>
      </c>
      <c r="K18" s="19">
        <v>32</v>
      </c>
      <c r="L18" s="19">
        <v>32.5</v>
      </c>
      <c r="M18" s="19">
        <v>33</v>
      </c>
    </row>
    <row r="19" spans="1:13" ht="65.25" customHeight="1" x14ac:dyDescent="0.25">
      <c r="A19" s="17" t="s">
        <v>237</v>
      </c>
      <c r="B19" s="20" t="s">
        <v>86</v>
      </c>
      <c r="C19" s="20" t="s">
        <v>79</v>
      </c>
      <c r="D19" s="19" t="s">
        <v>28</v>
      </c>
      <c r="E19" s="19" t="s">
        <v>28</v>
      </c>
      <c r="F19" s="19" t="s">
        <v>28</v>
      </c>
      <c r="G19" s="19">
        <v>155.80000000000001</v>
      </c>
      <c r="H19" s="19">
        <v>161.1</v>
      </c>
      <c r="I19" s="19">
        <v>105</v>
      </c>
      <c r="J19" s="19">
        <v>106.7</v>
      </c>
      <c r="K19" s="19">
        <v>102</v>
      </c>
      <c r="L19" s="19">
        <v>103</v>
      </c>
      <c r="M19" s="19">
        <v>104</v>
      </c>
    </row>
    <row r="20" spans="1:13" ht="85.5" customHeight="1" x14ac:dyDescent="0.25">
      <c r="A20" s="17" t="s">
        <v>238</v>
      </c>
      <c r="B20" s="20" t="s">
        <v>87</v>
      </c>
      <c r="C20" s="20" t="s">
        <v>79</v>
      </c>
      <c r="D20" s="19">
        <v>8.6</v>
      </c>
      <c r="E20" s="19">
        <v>8.6</v>
      </c>
      <c r="F20" s="19">
        <v>7.9</v>
      </c>
      <c r="G20" s="19">
        <v>13.2</v>
      </c>
      <c r="H20" s="19">
        <v>3.4</v>
      </c>
      <c r="I20" s="19">
        <v>7.5</v>
      </c>
      <c r="J20" s="19">
        <v>7</v>
      </c>
      <c r="K20" s="19">
        <v>8.5</v>
      </c>
      <c r="L20" s="19">
        <v>8.4</v>
      </c>
      <c r="M20" s="19">
        <v>8.3000000000000007</v>
      </c>
    </row>
    <row r="21" spans="1:13" ht="53.25" customHeight="1" x14ac:dyDescent="0.25">
      <c r="A21" s="17" t="s">
        <v>240</v>
      </c>
      <c r="B21" s="46" t="s">
        <v>430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</row>
    <row r="22" spans="1:13" ht="27.75" customHeight="1" x14ac:dyDescent="0.25">
      <c r="A22" s="17" t="s">
        <v>229</v>
      </c>
      <c r="B22" s="20" t="s">
        <v>92</v>
      </c>
      <c r="C22" s="20" t="s">
        <v>84</v>
      </c>
      <c r="D22" s="19" t="s">
        <v>28</v>
      </c>
      <c r="E22" s="19" t="s">
        <v>28</v>
      </c>
      <c r="F22" s="19" t="s">
        <v>28</v>
      </c>
      <c r="G22" s="19">
        <v>22123</v>
      </c>
      <c r="H22" s="19">
        <v>25833</v>
      </c>
      <c r="I22" s="19">
        <v>21750</v>
      </c>
      <c r="J22" s="19">
        <v>21143</v>
      </c>
      <c r="K22" s="19">
        <v>23000</v>
      </c>
      <c r="L22" s="19">
        <v>22600</v>
      </c>
      <c r="M22" s="19">
        <v>22000</v>
      </c>
    </row>
    <row r="23" spans="1:13" ht="27.75" customHeight="1" x14ac:dyDescent="0.25">
      <c r="A23" s="17" t="s">
        <v>230</v>
      </c>
      <c r="B23" s="20" t="s">
        <v>83</v>
      </c>
      <c r="C23" s="20" t="s">
        <v>84</v>
      </c>
      <c r="D23" s="19" t="s">
        <v>28</v>
      </c>
      <c r="E23" s="19" t="s">
        <v>28</v>
      </c>
      <c r="F23" s="19" t="s">
        <v>28</v>
      </c>
      <c r="G23" s="19">
        <v>1694.3</v>
      </c>
      <c r="H23" s="19">
        <v>1989.6</v>
      </c>
      <c r="I23" s="19">
        <v>1676.3</v>
      </c>
      <c r="J23" s="19">
        <v>1642.4</v>
      </c>
      <c r="K23" s="19">
        <v>1772.6</v>
      </c>
      <c r="L23" s="19">
        <v>1741.8</v>
      </c>
      <c r="M23" s="19">
        <v>1695.6</v>
      </c>
    </row>
    <row r="24" spans="1:13" ht="39.75" customHeight="1" x14ac:dyDescent="0.25">
      <c r="A24" s="17" t="s">
        <v>231</v>
      </c>
      <c r="B24" s="20" t="s">
        <v>93</v>
      </c>
      <c r="C24" s="20" t="s">
        <v>84</v>
      </c>
      <c r="D24" s="19" t="s">
        <v>28</v>
      </c>
      <c r="E24" s="19" t="s">
        <v>28</v>
      </c>
      <c r="F24" s="19" t="s">
        <v>28</v>
      </c>
      <c r="G24" s="19">
        <v>761</v>
      </c>
      <c r="H24" s="19">
        <v>620</v>
      </c>
      <c r="I24" s="19">
        <v>622</v>
      </c>
      <c r="J24" s="19">
        <v>551</v>
      </c>
      <c r="K24" s="19">
        <v>685</v>
      </c>
      <c r="L24" s="19">
        <v>670</v>
      </c>
      <c r="M24" s="19">
        <v>655</v>
      </c>
    </row>
    <row r="25" spans="1:13" ht="79.5" customHeight="1" x14ac:dyDescent="0.25">
      <c r="A25" s="17" t="s">
        <v>249</v>
      </c>
      <c r="B25" s="20" t="s">
        <v>85</v>
      </c>
      <c r="C25" s="20" t="s">
        <v>79</v>
      </c>
      <c r="D25" s="19" t="s">
        <v>28</v>
      </c>
      <c r="E25" s="19" t="s">
        <v>28</v>
      </c>
      <c r="F25" s="19" t="s">
        <v>28</v>
      </c>
      <c r="G25" s="19">
        <v>37.200000000000003</v>
      </c>
      <c r="H25" s="19">
        <v>30.6</v>
      </c>
      <c r="I25" s="19">
        <v>32.799999999999997</v>
      </c>
      <c r="J25" s="19">
        <v>36.9</v>
      </c>
      <c r="K25" s="19">
        <v>32</v>
      </c>
      <c r="L25" s="19">
        <v>32.5</v>
      </c>
      <c r="M25" s="19">
        <v>33</v>
      </c>
    </row>
    <row r="26" spans="1:13" ht="41.25" customHeight="1" x14ac:dyDescent="0.25">
      <c r="A26" s="17" t="s">
        <v>252</v>
      </c>
      <c r="B26" s="34" t="s">
        <v>96</v>
      </c>
      <c r="C26" s="20" t="s">
        <v>84</v>
      </c>
      <c r="D26" s="19" t="s">
        <v>28</v>
      </c>
      <c r="E26" s="19" t="s">
        <v>28</v>
      </c>
      <c r="F26" s="19" t="s">
        <v>28</v>
      </c>
      <c r="G26" s="19">
        <v>14</v>
      </c>
      <c r="H26" s="19">
        <v>9</v>
      </c>
      <c r="I26" s="19">
        <v>11</v>
      </c>
      <c r="J26" s="19">
        <v>3</v>
      </c>
      <c r="K26" s="19">
        <v>20</v>
      </c>
      <c r="L26" s="19">
        <v>19</v>
      </c>
      <c r="M26" s="19">
        <v>18</v>
      </c>
    </row>
    <row r="27" spans="1:13" ht="48.75" customHeight="1" x14ac:dyDescent="0.25">
      <c r="A27" s="17" t="s">
        <v>253</v>
      </c>
      <c r="B27" s="34" t="s">
        <v>97</v>
      </c>
      <c r="C27" s="20" t="s">
        <v>84</v>
      </c>
      <c r="D27" s="19" t="s">
        <v>28</v>
      </c>
      <c r="E27" s="19" t="s">
        <v>28</v>
      </c>
      <c r="F27" s="19" t="s">
        <v>28</v>
      </c>
      <c r="G27" s="19">
        <v>0</v>
      </c>
      <c r="H27" s="19">
        <v>0</v>
      </c>
      <c r="I27" s="19">
        <v>0</v>
      </c>
      <c r="J27" s="19">
        <v>0</v>
      </c>
      <c r="K27" s="19">
        <v>1</v>
      </c>
      <c r="L27" s="19">
        <v>0</v>
      </c>
      <c r="M27" s="19">
        <v>0</v>
      </c>
    </row>
    <row r="28" spans="1:13" ht="48.75" customHeight="1" x14ac:dyDescent="0.25">
      <c r="A28" s="17" t="s">
        <v>254</v>
      </c>
      <c r="B28" s="20" t="s">
        <v>98</v>
      </c>
      <c r="C28" s="20" t="s">
        <v>84</v>
      </c>
      <c r="D28" s="19" t="s">
        <v>28</v>
      </c>
      <c r="E28" s="19" t="s">
        <v>28</v>
      </c>
      <c r="F28" s="19" t="s">
        <v>28</v>
      </c>
      <c r="G28" s="19">
        <v>2</v>
      </c>
      <c r="H28" s="19">
        <v>6</v>
      </c>
      <c r="I28" s="19">
        <v>0</v>
      </c>
      <c r="J28" s="19">
        <v>2</v>
      </c>
      <c r="K28" s="19">
        <v>3</v>
      </c>
      <c r="L28" s="19">
        <v>2</v>
      </c>
      <c r="M28" s="19">
        <v>1</v>
      </c>
    </row>
    <row r="29" spans="1:13" ht="63.75" x14ac:dyDescent="0.25">
      <c r="A29" s="17" t="s">
        <v>255</v>
      </c>
      <c r="B29" s="20" t="s">
        <v>99</v>
      </c>
      <c r="C29" s="20" t="s">
        <v>84</v>
      </c>
      <c r="D29" s="19" t="s">
        <v>28</v>
      </c>
      <c r="E29" s="19" t="s">
        <v>28</v>
      </c>
      <c r="F29" s="19" t="s">
        <v>28</v>
      </c>
      <c r="G29" s="19" t="s">
        <v>31</v>
      </c>
      <c r="H29" s="19">
        <v>1</v>
      </c>
      <c r="I29" s="19">
        <v>0</v>
      </c>
      <c r="J29" s="19">
        <v>0</v>
      </c>
      <c r="K29" s="19">
        <v>2</v>
      </c>
      <c r="L29" s="19">
        <v>1</v>
      </c>
      <c r="M29" s="19">
        <v>0</v>
      </c>
    </row>
    <row r="30" spans="1:13" ht="53.25" customHeight="1" x14ac:dyDescent="0.25">
      <c r="A30" s="17" t="s">
        <v>256</v>
      </c>
      <c r="B30" s="20" t="s">
        <v>100</v>
      </c>
      <c r="C30" s="45" t="s">
        <v>431</v>
      </c>
      <c r="D30" s="19" t="s">
        <v>28</v>
      </c>
      <c r="E30" s="19" t="s">
        <v>28</v>
      </c>
      <c r="F30" s="19" t="s">
        <v>28</v>
      </c>
      <c r="G30" s="19" t="s">
        <v>28</v>
      </c>
      <c r="H30" s="19" t="s">
        <v>28</v>
      </c>
      <c r="I30" s="19">
        <v>0.7</v>
      </c>
      <c r="J30" s="19">
        <v>0.17</v>
      </c>
      <c r="K30" s="19">
        <v>1.4</v>
      </c>
      <c r="L30" s="19">
        <v>1.5</v>
      </c>
      <c r="M30" s="19">
        <v>1.6</v>
      </c>
    </row>
    <row r="31" spans="1:13" ht="67.5" customHeight="1" x14ac:dyDescent="0.25">
      <c r="A31" s="17" t="s">
        <v>243</v>
      </c>
      <c r="B31" s="46" t="s">
        <v>432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</row>
    <row r="32" spans="1:13" ht="87" customHeight="1" x14ac:dyDescent="0.25">
      <c r="A32" s="17" t="s">
        <v>227</v>
      </c>
      <c r="B32" s="20" t="s">
        <v>102</v>
      </c>
      <c r="C32" s="20" t="s">
        <v>79</v>
      </c>
      <c r="D32" s="19" t="s">
        <v>28</v>
      </c>
      <c r="E32" s="19" t="s">
        <v>28</v>
      </c>
      <c r="F32" s="19" t="s">
        <v>28</v>
      </c>
      <c r="G32" s="19">
        <v>13.2</v>
      </c>
      <c r="H32" s="19">
        <v>3.4</v>
      </c>
      <c r="I32" s="19">
        <v>7.5</v>
      </c>
      <c r="J32" s="19">
        <v>7</v>
      </c>
      <c r="K32" s="19">
        <v>8.5</v>
      </c>
      <c r="L32" s="19">
        <v>8.4</v>
      </c>
      <c r="M32" s="19">
        <v>8.3000000000000007</v>
      </c>
    </row>
    <row r="33" spans="1:13" ht="68.25" customHeight="1" x14ac:dyDescent="0.25">
      <c r="A33" s="17" t="s">
        <v>228</v>
      </c>
      <c r="B33" s="20" t="s">
        <v>103</v>
      </c>
      <c r="C33" s="20" t="s">
        <v>79</v>
      </c>
      <c r="D33" s="19" t="s">
        <v>28</v>
      </c>
      <c r="E33" s="19" t="s">
        <v>28</v>
      </c>
      <c r="F33" s="19" t="s">
        <v>28</v>
      </c>
      <c r="G33" s="19">
        <v>100</v>
      </c>
      <c r="H33" s="19">
        <v>97.8</v>
      </c>
      <c r="I33" s="19">
        <v>97.9</v>
      </c>
      <c r="J33" s="19">
        <v>96</v>
      </c>
      <c r="K33" s="19">
        <v>96</v>
      </c>
      <c r="L33" s="19">
        <v>96.2</v>
      </c>
      <c r="M33" s="19">
        <v>96.4</v>
      </c>
    </row>
    <row r="34" spans="1:13" ht="67.5" customHeight="1" x14ac:dyDescent="0.25">
      <c r="A34" s="17" t="s">
        <v>226</v>
      </c>
      <c r="B34" s="20" t="s">
        <v>104</v>
      </c>
      <c r="C34" s="20" t="s">
        <v>79</v>
      </c>
      <c r="D34" s="19" t="s">
        <v>28</v>
      </c>
      <c r="E34" s="19" t="s">
        <v>28</v>
      </c>
      <c r="F34" s="19" t="s">
        <v>28</v>
      </c>
      <c r="G34" s="19">
        <v>7.5</v>
      </c>
      <c r="H34" s="19">
        <v>50.9</v>
      </c>
      <c r="I34" s="19">
        <v>54.1</v>
      </c>
      <c r="J34" s="19">
        <v>63.8</v>
      </c>
      <c r="K34" s="19">
        <v>42</v>
      </c>
      <c r="L34" s="19">
        <v>43</v>
      </c>
      <c r="M34" s="19">
        <v>44</v>
      </c>
    </row>
    <row r="35" spans="1:13" ht="64.5" customHeight="1" x14ac:dyDescent="0.25">
      <c r="A35" s="17" t="s">
        <v>224</v>
      </c>
      <c r="B35" s="20" t="s">
        <v>86</v>
      </c>
      <c r="C35" s="20" t="s">
        <v>84</v>
      </c>
      <c r="D35" s="19" t="s">
        <v>28</v>
      </c>
      <c r="E35" s="19" t="s">
        <v>28</v>
      </c>
      <c r="F35" s="19" t="s">
        <v>28</v>
      </c>
      <c r="G35" s="19">
        <v>155.80000000000001</v>
      </c>
      <c r="H35" s="19">
        <v>161.1</v>
      </c>
      <c r="I35" s="19">
        <v>105</v>
      </c>
      <c r="J35" s="19">
        <v>106.7</v>
      </c>
      <c r="K35" s="19">
        <v>102</v>
      </c>
      <c r="L35" s="19">
        <v>103</v>
      </c>
      <c r="M35" s="19">
        <v>104</v>
      </c>
    </row>
    <row r="36" spans="1:13" ht="54" customHeight="1" x14ac:dyDescent="0.25">
      <c r="A36" s="17" t="s">
        <v>257</v>
      </c>
      <c r="B36" s="20" t="s">
        <v>107</v>
      </c>
      <c r="C36" s="20" t="s">
        <v>84</v>
      </c>
      <c r="D36" s="19" t="s">
        <v>28</v>
      </c>
      <c r="E36" s="19" t="s">
        <v>28</v>
      </c>
      <c r="F36" s="19" t="s">
        <v>28</v>
      </c>
      <c r="G36" s="19">
        <v>22666</v>
      </c>
      <c r="H36" s="19">
        <v>6000</v>
      </c>
      <c r="I36" s="19">
        <v>9539</v>
      </c>
      <c r="J36" s="19">
        <v>10437</v>
      </c>
      <c r="K36" s="19">
        <v>6150</v>
      </c>
      <c r="L36" s="19">
        <v>6200</v>
      </c>
      <c r="M36" s="19">
        <v>6250</v>
      </c>
    </row>
    <row r="37" spans="1:13" ht="44.25" customHeight="1" x14ac:dyDescent="0.25">
      <c r="A37" s="17" t="s">
        <v>258</v>
      </c>
      <c r="B37" s="70" t="s">
        <v>433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</row>
    <row r="38" spans="1:13" ht="40.5" customHeight="1" x14ac:dyDescent="0.25">
      <c r="A38" s="17" t="s">
        <v>259</v>
      </c>
      <c r="B38" s="20" t="s">
        <v>81</v>
      </c>
      <c r="C38" s="20" t="s">
        <v>82</v>
      </c>
      <c r="D38" s="19" t="s">
        <v>28</v>
      </c>
      <c r="E38" s="19" t="s">
        <v>28</v>
      </c>
      <c r="F38" s="19" t="s">
        <v>28</v>
      </c>
      <c r="G38" s="19" t="s">
        <v>28</v>
      </c>
      <c r="H38" s="19" t="s">
        <v>28</v>
      </c>
      <c r="I38" s="19">
        <v>43</v>
      </c>
      <c r="J38" s="19">
        <v>51</v>
      </c>
      <c r="K38" s="19">
        <v>49</v>
      </c>
      <c r="L38" s="19">
        <v>49</v>
      </c>
      <c r="M38" s="19">
        <v>49</v>
      </c>
    </row>
    <row r="39" spans="1:13" ht="27" customHeight="1" x14ac:dyDescent="0.25">
      <c r="A39" s="17" t="s">
        <v>260</v>
      </c>
      <c r="B39" s="20" t="s">
        <v>108</v>
      </c>
      <c r="C39" s="20" t="s">
        <v>109</v>
      </c>
      <c r="D39" s="19" t="s">
        <v>28</v>
      </c>
      <c r="E39" s="19" t="s">
        <v>28</v>
      </c>
      <c r="F39" s="19" t="s">
        <v>28</v>
      </c>
      <c r="G39" s="19" t="s">
        <v>28</v>
      </c>
      <c r="H39" s="19" t="s">
        <v>28</v>
      </c>
      <c r="I39" s="19">
        <v>236</v>
      </c>
      <c r="J39" s="19">
        <v>258.60000000000002</v>
      </c>
      <c r="K39" s="19">
        <v>256.39999999999998</v>
      </c>
      <c r="L39" s="19">
        <v>267.60000000000002</v>
      </c>
      <c r="M39" s="19">
        <v>278.8</v>
      </c>
    </row>
    <row r="40" spans="1:13" ht="17.25" customHeight="1" x14ac:dyDescent="0.25">
      <c r="A40" s="17" t="s">
        <v>261</v>
      </c>
      <c r="B40" s="20" t="s">
        <v>110</v>
      </c>
      <c r="C40" s="20" t="s">
        <v>111</v>
      </c>
      <c r="D40" s="19" t="s">
        <v>28</v>
      </c>
      <c r="E40" s="19" t="s">
        <v>28</v>
      </c>
      <c r="F40" s="19" t="s">
        <v>28</v>
      </c>
      <c r="G40" s="19" t="s">
        <v>28</v>
      </c>
      <c r="H40" s="19" t="s">
        <v>28</v>
      </c>
      <c r="I40" s="19">
        <v>13.15</v>
      </c>
      <c r="J40" s="19">
        <v>9.8699999999999992</v>
      </c>
      <c r="K40" s="19">
        <v>13.1</v>
      </c>
      <c r="L40" s="19">
        <v>13.1</v>
      </c>
      <c r="M40" s="19">
        <v>13.1</v>
      </c>
    </row>
    <row r="41" spans="1:13" ht="16.5" customHeight="1" x14ac:dyDescent="0.25">
      <c r="A41" s="17" t="s">
        <v>262</v>
      </c>
      <c r="B41" s="20" t="s">
        <v>112</v>
      </c>
      <c r="C41" s="20" t="s">
        <v>111</v>
      </c>
      <c r="D41" s="19" t="s">
        <v>28</v>
      </c>
      <c r="E41" s="19" t="s">
        <v>28</v>
      </c>
      <c r="F41" s="19" t="s">
        <v>28</v>
      </c>
      <c r="G41" s="19" t="s">
        <v>28</v>
      </c>
      <c r="H41" s="19" t="s">
        <v>28</v>
      </c>
      <c r="I41" s="19">
        <v>34.299999999999997</v>
      </c>
      <c r="J41" s="19">
        <v>33.590000000000003</v>
      </c>
      <c r="K41" s="19">
        <v>33.299999999999997</v>
      </c>
      <c r="L41" s="19">
        <v>33.299999999999997</v>
      </c>
      <c r="M41" s="19">
        <v>33.299999999999997</v>
      </c>
    </row>
    <row r="42" spans="1:13" ht="39.75" customHeight="1" x14ac:dyDescent="0.25">
      <c r="A42" s="17" t="s">
        <v>263</v>
      </c>
      <c r="B42" s="20" t="s">
        <v>113</v>
      </c>
      <c r="C42" s="20" t="s">
        <v>84</v>
      </c>
      <c r="D42" s="19" t="s">
        <v>28</v>
      </c>
      <c r="E42" s="19" t="s">
        <v>28</v>
      </c>
      <c r="F42" s="19" t="s">
        <v>28</v>
      </c>
      <c r="G42" s="19" t="s">
        <v>28</v>
      </c>
      <c r="H42" s="19" t="s">
        <v>28</v>
      </c>
      <c r="I42" s="19">
        <v>5237</v>
      </c>
      <c r="J42" s="19">
        <v>5578</v>
      </c>
      <c r="K42" s="19">
        <v>5219</v>
      </c>
      <c r="L42" s="19">
        <v>5219</v>
      </c>
      <c r="M42" s="19">
        <v>5219</v>
      </c>
    </row>
    <row r="43" spans="1:13" ht="48.75" customHeight="1" x14ac:dyDescent="0.25">
      <c r="A43" s="17" t="s">
        <v>264</v>
      </c>
      <c r="B43" s="20" t="s">
        <v>114</v>
      </c>
      <c r="C43" s="20" t="s">
        <v>84</v>
      </c>
      <c r="D43" s="19" t="s">
        <v>28</v>
      </c>
      <c r="E43" s="19" t="s">
        <v>28</v>
      </c>
      <c r="F43" s="19" t="s">
        <v>28</v>
      </c>
      <c r="G43" s="19" t="s">
        <v>28</v>
      </c>
      <c r="H43" s="19" t="s">
        <v>28</v>
      </c>
      <c r="I43" s="19">
        <v>2615</v>
      </c>
      <c r="J43" s="19">
        <v>2844</v>
      </c>
      <c r="K43" s="19">
        <v>2700</v>
      </c>
      <c r="L43" s="19">
        <v>2700</v>
      </c>
      <c r="M43" s="19">
        <v>2700</v>
      </c>
    </row>
    <row r="44" spans="1:13" ht="42" customHeight="1" x14ac:dyDescent="0.25">
      <c r="A44" s="17" t="s">
        <v>266</v>
      </c>
      <c r="B44" s="20" t="s">
        <v>116</v>
      </c>
      <c r="C44" s="20" t="s">
        <v>84</v>
      </c>
      <c r="D44" s="19" t="s">
        <v>28</v>
      </c>
      <c r="E44" s="19" t="s">
        <v>28</v>
      </c>
      <c r="F44" s="19" t="s">
        <v>28</v>
      </c>
      <c r="G44" s="19" t="s">
        <v>28</v>
      </c>
      <c r="H44" s="19" t="s">
        <v>28</v>
      </c>
      <c r="I44" s="19">
        <v>709</v>
      </c>
      <c r="J44" s="19">
        <v>711</v>
      </c>
      <c r="K44" s="19">
        <v>710</v>
      </c>
      <c r="L44" s="19">
        <v>710</v>
      </c>
      <c r="M44" s="19">
        <v>710</v>
      </c>
    </row>
    <row r="45" spans="1:13" ht="60" customHeight="1" x14ac:dyDescent="0.25">
      <c r="A45" s="65" t="s">
        <v>336</v>
      </c>
      <c r="B45" s="66" t="s">
        <v>398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</row>
    <row r="46" spans="1:13" ht="69" customHeight="1" x14ac:dyDescent="0.25">
      <c r="A46" s="65" t="s">
        <v>453</v>
      </c>
      <c r="B46" s="66" t="s">
        <v>78</v>
      </c>
      <c r="C46" s="66" t="s">
        <v>79</v>
      </c>
      <c r="D46" s="67">
        <v>65</v>
      </c>
      <c r="E46" s="67">
        <v>68</v>
      </c>
      <c r="F46" s="67">
        <v>83.3</v>
      </c>
      <c r="G46" s="67">
        <v>85</v>
      </c>
      <c r="H46" s="67">
        <v>80.8</v>
      </c>
      <c r="I46" s="67">
        <v>86</v>
      </c>
      <c r="J46" s="67">
        <v>79</v>
      </c>
      <c r="K46" s="67">
        <v>86</v>
      </c>
      <c r="L46" s="67">
        <v>86</v>
      </c>
      <c r="M46" s="67">
        <v>90</v>
      </c>
    </row>
    <row r="47" spans="1:13" ht="160.5" customHeight="1" x14ac:dyDescent="0.25">
      <c r="A47" s="17" t="s">
        <v>340</v>
      </c>
      <c r="B47" s="20" t="s">
        <v>400</v>
      </c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</row>
    <row r="48" spans="1:13" ht="93.75" customHeight="1" x14ac:dyDescent="0.25">
      <c r="A48" s="18"/>
      <c r="B48" s="20" t="s">
        <v>80</v>
      </c>
      <c r="C48" s="20" t="s">
        <v>79</v>
      </c>
      <c r="D48" s="19" t="s">
        <v>28</v>
      </c>
      <c r="E48" s="19" t="s">
        <v>28</v>
      </c>
      <c r="F48" s="19" t="s">
        <v>28</v>
      </c>
      <c r="G48" s="19">
        <v>70.8</v>
      </c>
      <c r="H48" s="19">
        <v>69.2</v>
      </c>
      <c r="I48" s="19">
        <v>76.900000000000006</v>
      </c>
      <c r="J48" s="19">
        <v>81.099999999999994</v>
      </c>
      <c r="K48" s="19">
        <v>79.900000000000006</v>
      </c>
      <c r="L48" s="19">
        <v>79.900000000000006</v>
      </c>
      <c r="M48" s="19">
        <v>100</v>
      </c>
    </row>
    <row r="49" spans="1:14" ht="52.5" customHeight="1" x14ac:dyDescent="0.25">
      <c r="A49" s="17" t="s">
        <v>353</v>
      </c>
      <c r="B49" s="20" t="s">
        <v>406</v>
      </c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</row>
    <row r="50" spans="1:14" ht="54.75" customHeight="1" x14ac:dyDescent="0.25">
      <c r="A50" s="17" t="s">
        <v>354</v>
      </c>
      <c r="B50" s="20" t="s">
        <v>407</v>
      </c>
      <c r="C50" s="20" t="s">
        <v>79</v>
      </c>
      <c r="D50" s="19" t="s">
        <v>28</v>
      </c>
      <c r="E50" s="19" t="s">
        <v>28</v>
      </c>
      <c r="F50" s="19" t="s">
        <v>28</v>
      </c>
      <c r="G50" s="19">
        <v>75.8</v>
      </c>
      <c r="H50" s="19">
        <v>75.900000000000006</v>
      </c>
      <c r="I50" s="19">
        <v>75.900000000000006</v>
      </c>
      <c r="J50" s="19">
        <v>76.599999999999994</v>
      </c>
      <c r="K50" s="19">
        <v>76.2</v>
      </c>
      <c r="L50" s="19">
        <v>76.3</v>
      </c>
      <c r="M50" s="19">
        <v>76.5</v>
      </c>
    </row>
    <row r="51" spans="1:14" ht="92.25" customHeight="1" x14ac:dyDescent="0.25">
      <c r="A51" s="29" t="s">
        <v>357</v>
      </c>
      <c r="B51" s="45" t="s">
        <v>434</v>
      </c>
      <c r="C51" s="30" t="s">
        <v>79</v>
      </c>
      <c r="D51" s="19" t="s">
        <v>28</v>
      </c>
      <c r="E51" s="19" t="s">
        <v>28</v>
      </c>
      <c r="F51" s="19" t="s">
        <v>28</v>
      </c>
      <c r="G51" s="19">
        <v>79.8</v>
      </c>
      <c r="H51" s="19">
        <v>82</v>
      </c>
      <c r="I51" s="19">
        <v>85</v>
      </c>
      <c r="J51" s="19">
        <v>86.2</v>
      </c>
      <c r="K51" s="19">
        <v>87</v>
      </c>
      <c r="L51" s="19">
        <v>88</v>
      </c>
      <c r="M51" s="19">
        <v>89</v>
      </c>
    </row>
    <row r="52" spans="1:14" ht="54" customHeight="1" x14ac:dyDescent="0.25">
      <c r="A52" s="57" t="s">
        <v>380</v>
      </c>
      <c r="B52" s="59" t="s">
        <v>414</v>
      </c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</row>
    <row r="53" spans="1:14" ht="54" customHeight="1" x14ac:dyDescent="0.25">
      <c r="A53" s="58"/>
      <c r="B53" s="59" t="s">
        <v>177</v>
      </c>
      <c r="C53" s="59" t="s">
        <v>84</v>
      </c>
      <c r="D53" s="60" t="s">
        <v>28</v>
      </c>
      <c r="E53" s="60" t="s">
        <v>28</v>
      </c>
      <c r="F53" s="60" t="s">
        <v>28</v>
      </c>
      <c r="G53" s="60" t="s">
        <v>28</v>
      </c>
      <c r="H53" s="60" t="s">
        <v>28</v>
      </c>
      <c r="I53" s="60">
        <v>2</v>
      </c>
      <c r="J53" s="60">
        <v>5</v>
      </c>
      <c r="K53" s="64">
        <v>4</v>
      </c>
      <c r="L53" s="60" t="s">
        <v>28</v>
      </c>
      <c r="M53" s="60" t="s">
        <v>28</v>
      </c>
    </row>
    <row r="54" spans="1:14" ht="55.5" customHeight="1" x14ac:dyDescent="0.25">
      <c r="A54" s="39" t="s">
        <v>184</v>
      </c>
      <c r="B54" s="66" t="s">
        <v>452</v>
      </c>
      <c r="C54" s="30"/>
      <c r="D54" s="31"/>
      <c r="E54" s="31"/>
      <c r="F54" s="31"/>
      <c r="G54" s="31"/>
      <c r="H54" s="31"/>
      <c r="I54" s="31"/>
      <c r="J54" s="31"/>
      <c r="K54" s="31"/>
      <c r="L54" s="31"/>
      <c r="M54" s="31"/>
    </row>
    <row r="55" spans="1:14" ht="107.25" customHeight="1" x14ac:dyDescent="0.25">
      <c r="A55" s="30"/>
      <c r="B55" s="42" t="s">
        <v>428</v>
      </c>
      <c r="C55" s="30" t="s">
        <v>79</v>
      </c>
      <c r="D55" s="31" t="s">
        <v>28</v>
      </c>
      <c r="E55" s="31" t="s">
        <v>28</v>
      </c>
      <c r="F55" s="31" t="s">
        <v>28</v>
      </c>
      <c r="G55" s="31" t="s">
        <v>28</v>
      </c>
      <c r="H55" s="31" t="s">
        <v>28</v>
      </c>
      <c r="I55" s="31" t="s">
        <v>28</v>
      </c>
      <c r="J55" s="31" t="s">
        <v>28</v>
      </c>
      <c r="K55" s="31">
        <v>0</v>
      </c>
      <c r="L55" s="31">
        <v>5</v>
      </c>
      <c r="M55" s="31">
        <v>100</v>
      </c>
    </row>
    <row r="56" spans="1:14" ht="33.75" customHeight="1" x14ac:dyDescent="0.25">
      <c r="A56" s="32"/>
      <c r="B56" s="11"/>
      <c r="C56" s="32"/>
      <c r="D56" s="33"/>
      <c r="E56" s="33"/>
      <c r="F56" s="33"/>
      <c r="G56" s="33"/>
      <c r="H56" s="33"/>
      <c r="I56" s="33"/>
      <c r="J56" s="33"/>
      <c r="K56" s="33"/>
      <c r="L56" s="33"/>
      <c r="M56" s="33"/>
    </row>
    <row r="57" spans="1:14" ht="16.5" customHeight="1" x14ac:dyDescent="0.25"/>
    <row r="58" spans="1:14" ht="15" customHeight="1" x14ac:dyDescent="0.25">
      <c r="A58" s="82" t="s">
        <v>417</v>
      </c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</row>
    <row r="59" spans="1:14" x14ac:dyDescent="0.25">
      <c r="A59" s="82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</row>
    <row r="61" spans="1:14" x14ac:dyDescent="0.25">
      <c r="B61" s="6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</row>
    <row r="62" spans="1:14" x14ac:dyDescent="0.25">
      <c r="B62" s="63"/>
      <c r="C62" s="32"/>
      <c r="D62" s="32"/>
      <c r="E62" s="33"/>
      <c r="F62" s="33"/>
      <c r="G62" s="33"/>
      <c r="H62" s="33"/>
      <c r="I62" s="33"/>
      <c r="J62" s="33"/>
      <c r="K62" s="33"/>
      <c r="L62" s="33"/>
      <c r="M62" s="33"/>
      <c r="N62" s="33"/>
    </row>
    <row r="73" ht="25.5" customHeight="1" x14ac:dyDescent="0.25"/>
    <row r="149" ht="74.25" customHeight="1" x14ac:dyDescent="0.25"/>
    <row r="183" ht="120.75" customHeight="1" x14ac:dyDescent="0.25"/>
  </sheetData>
  <mergeCells count="11">
    <mergeCell ref="J5:M5"/>
    <mergeCell ref="J3:M3"/>
    <mergeCell ref="J1:M1"/>
    <mergeCell ref="A59:M59"/>
    <mergeCell ref="A58:M58"/>
    <mergeCell ref="A7:M7"/>
    <mergeCell ref="A8:M8"/>
    <mergeCell ref="A10:A11"/>
    <mergeCell ref="B10:B11"/>
    <mergeCell ref="C10:C11"/>
    <mergeCell ref="D10:M10"/>
  </mergeCells>
  <pageMargins left="0.70866141732283472" right="0.70866141732283472" top="0.74803149606299213" bottom="0.74803149606299213" header="0.31496062992125984" footer="0.31496062992125984"/>
  <pageSetup paperSize="9" firstPageNumber="6" orientation="landscape" useFirstPageNumber="1" verticalDpi="0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91"/>
  <sheetViews>
    <sheetView topLeftCell="A49" workbookViewId="0">
      <selection activeCell="B39" sqref="B39:B41"/>
    </sheetView>
  </sheetViews>
  <sheetFormatPr defaultRowHeight="15" x14ac:dyDescent="0.25"/>
  <cols>
    <col min="1" max="1" width="4.85546875" customWidth="1"/>
    <col min="2" max="2" width="9.85546875" customWidth="1"/>
    <col min="3" max="3" width="23.85546875" customWidth="1"/>
    <col min="4" max="4" width="13.42578125" customWidth="1"/>
    <col min="5" max="5" width="8.7109375" customWidth="1"/>
    <col min="6" max="6" width="8.5703125" customWidth="1"/>
    <col min="7" max="8" width="8.7109375" customWidth="1"/>
    <col min="9" max="9" width="8.85546875" customWidth="1"/>
    <col min="10" max="10" width="8.42578125" customWidth="1"/>
    <col min="11" max="11" width="8.28515625" customWidth="1"/>
    <col min="12" max="12" width="8.5703125" customWidth="1"/>
    <col min="13" max="13" width="10" customWidth="1"/>
  </cols>
  <sheetData>
    <row r="1" spans="1:13" ht="18.75" x14ac:dyDescent="0.3">
      <c r="A1" s="48"/>
      <c r="B1" s="49"/>
      <c r="C1" s="49"/>
      <c r="D1" s="49"/>
      <c r="E1" s="49"/>
      <c r="F1" s="49"/>
      <c r="G1" s="49"/>
      <c r="H1" s="49"/>
      <c r="I1" s="49"/>
      <c r="J1" s="81" t="s">
        <v>420</v>
      </c>
      <c r="K1" s="81"/>
      <c r="L1" s="81"/>
      <c r="M1" s="81"/>
    </row>
    <row r="2" spans="1:13" ht="18.75" x14ac:dyDescent="0.3">
      <c r="A2" s="47"/>
      <c r="B2" s="47"/>
      <c r="C2" s="47"/>
      <c r="D2" s="47"/>
      <c r="E2" s="47"/>
      <c r="F2" s="47"/>
      <c r="G2" s="47"/>
      <c r="H2" s="47"/>
      <c r="I2" s="47"/>
      <c r="J2" s="50"/>
      <c r="K2" s="50"/>
      <c r="L2" s="50"/>
      <c r="M2" s="50"/>
    </row>
    <row r="3" spans="1:13" ht="18.75" x14ac:dyDescent="0.3">
      <c r="A3" s="48"/>
      <c r="B3" s="49"/>
      <c r="C3" s="49"/>
      <c r="D3" s="49"/>
      <c r="E3" s="49"/>
      <c r="F3" s="49"/>
      <c r="G3" s="49"/>
      <c r="H3" s="49"/>
      <c r="I3" s="49"/>
      <c r="J3" s="81" t="s">
        <v>0</v>
      </c>
      <c r="K3" s="81"/>
      <c r="L3" s="81"/>
      <c r="M3" s="81"/>
    </row>
    <row r="4" spans="1:13" ht="18.75" x14ac:dyDescent="0.3">
      <c r="A4" s="47"/>
      <c r="B4" s="47"/>
      <c r="C4" s="47"/>
      <c r="D4" s="47"/>
      <c r="E4" s="47"/>
      <c r="F4" s="47"/>
      <c r="G4" s="47"/>
      <c r="H4" s="47"/>
      <c r="I4" s="47"/>
      <c r="J4" s="50"/>
      <c r="K4" s="50"/>
      <c r="L4" s="50"/>
      <c r="M4" s="50"/>
    </row>
    <row r="5" spans="1:13" ht="18.75" x14ac:dyDescent="0.3">
      <c r="A5" s="48"/>
      <c r="B5" s="49"/>
      <c r="C5" s="49"/>
      <c r="D5" s="49"/>
      <c r="E5" s="49"/>
      <c r="F5" s="49"/>
      <c r="G5" s="49"/>
      <c r="H5" s="49"/>
      <c r="I5" s="49"/>
      <c r="J5" s="81" t="s">
        <v>1</v>
      </c>
      <c r="K5" s="81"/>
      <c r="L5" s="81"/>
      <c r="M5" s="81"/>
    </row>
    <row r="6" spans="1:13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3" ht="18.75" x14ac:dyDescent="0.3">
      <c r="A7" s="84" t="s">
        <v>2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</row>
    <row r="8" spans="1:13" ht="18.75" x14ac:dyDescent="0.3">
      <c r="A8" s="84" t="s">
        <v>3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</row>
    <row r="10" spans="1:13" ht="15" customHeight="1" x14ac:dyDescent="0.25">
      <c r="A10" s="88" t="s">
        <v>7</v>
      </c>
      <c r="B10" s="88" t="s">
        <v>8</v>
      </c>
      <c r="C10" s="88" t="s">
        <v>179</v>
      </c>
      <c r="D10" s="88" t="s">
        <v>60</v>
      </c>
      <c r="E10" s="107" t="s">
        <v>20</v>
      </c>
      <c r="F10" s="107"/>
      <c r="G10" s="107"/>
      <c r="H10" s="107"/>
      <c r="I10" s="107"/>
      <c r="J10" s="107"/>
      <c r="K10" s="107"/>
      <c r="L10" s="107"/>
      <c r="M10" s="107"/>
    </row>
    <row r="11" spans="1:13" ht="113.25" customHeight="1" x14ac:dyDescent="0.25">
      <c r="A11" s="88"/>
      <c r="B11" s="88"/>
      <c r="C11" s="88"/>
      <c r="D11" s="88"/>
      <c r="E11" s="44" t="s">
        <v>11</v>
      </c>
      <c r="F11" s="44" t="s">
        <v>16</v>
      </c>
      <c r="G11" s="44" t="s">
        <v>17</v>
      </c>
      <c r="H11" s="44" t="s">
        <v>18</v>
      </c>
      <c r="I11" s="44" t="s">
        <v>19</v>
      </c>
      <c r="J11" s="44" t="s">
        <v>12</v>
      </c>
      <c r="K11" s="44" t="s">
        <v>13</v>
      </c>
      <c r="L11" s="44" t="s">
        <v>14</v>
      </c>
      <c r="M11" s="44" t="s">
        <v>15</v>
      </c>
    </row>
    <row r="12" spans="1:13" x14ac:dyDescent="0.25">
      <c r="A12" s="44">
        <v>1</v>
      </c>
      <c r="B12" s="44">
        <v>2</v>
      </c>
      <c r="C12" s="44">
        <v>3</v>
      </c>
      <c r="D12" s="44">
        <v>4</v>
      </c>
      <c r="E12" s="44">
        <v>5</v>
      </c>
      <c r="F12" s="44">
        <v>6</v>
      </c>
      <c r="G12" s="44">
        <v>7</v>
      </c>
      <c r="H12" s="44">
        <v>8</v>
      </c>
      <c r="I12" s="44">
        <v>9</v>
      </c>
      <c r="J12" s="44">
        <v>10</v>
      </c>
      <c r="K12" s="44">
        <v>11</v>
      </c>
      <c r="L12" s="44">
        <v>12</v>
      </c>
      <c r="M12" s="44">
        <v>13</v>
      </c>
    </row>
    <row r="13" spans="1:13" ht="12.75" customHeight="1" x14ac:dyDescent="0.25">
      <c r="A13" s="90"/>
      <c r="B13" s="106" t="s">
        <v>435</v>
      </c>
      <c r="C13" s="106" t="s">
        <v>454</v>
      </c>
      <c r="D13" s="76" t="s">
        <v>21</v>
      </c>
      <c r="E13" s="44">
        <f>SUM(Лист2!E14:E23)</f>
        <v>233217.6</v>
      </c>
      <c r="F13" s="44">
        <f>SUM(Лист2!F14:F23)</f>
        <v>231561.50000000003</v>
      </c>
      <c r="G13" s="44">
        <f>SUM(Лист2!G14:G23)</f>
        <v>180190.56</v>
      </c>
      <c r="H13" s="44">
        <f>SUM(Лист2!H14:H23)</f>
        <v>211295.05000000002</v>
      </c>
      <c r="I13" s="44">
        <f>SUM(Лист2!I14:I23)</f>
        <v>198615.42</v>
      </c>
      <c r="J13" s="44">
        <f>SUM(Лист2!J14:J23)</f>
        <v>232258.90000000002</v>
      </c>
      <c r="K13" s="44">
        <f>SUM(Лист2!K14:K23)</f>
        <v>206684.6</v>
      </c>
      <c r="L13" s="44">
        <f>SUM(Лист2!L14:L23)</f>
        <v>207172.19999999998</v>
      </c>
      <c r="M13" s="44">
        <f>SUM(Лист2!M14:M23)</f>
        <v>1700995.8300000003</v>
      </c>
    </row>
    <row r="14" spans="1:13" ht="51" x14ac:dyDescent="0.25">
      <c r="A14" s="91"/>
      <c r="B14" s="89"/>
      <c r="C14" s="89"/>
      <c r="D14" s="76" t="s">
        <v>61</v>
      </c>
      <c r="E14" s="44">
        <f>SUM(Лист2!E58+Лист2!E62+Лист2!E66+Лист2!E68+Лист2!E69+Лист2!E70+Лист2!E83+Лист2!E85)</f>
        <v>211502.19999999998</v>
      </c>
      <c r="F14" s="44">
        <f>Лист2!F68+Лист2!F69+Лист2!F71+Лист2!F72+Лист2!F74+Лист2!F80+Лист2!F83+Лист2!F85+Лист2!F88+Лист2!F91+Лист2!F94</f>
        <v>213219.90000000002</v>
      </c>
      <c r="G14" s="44">
        <f>Лист2!G25+Лист2!G71+Лист2!G72+Лист2!G74+Лист2!G83+Лист2!G85+Лист2!G88+Лист2!G91+Лист2!G95+Лист2!G96</f>
        <v>172662.56999999998</v>
      </c>
      <c r="H14" s="44">
        <f>SUM(Лист2!H25+Лист2!H49+Лист2!H71+Лист2!H72+Лист2!H74+Лист2!H85+Лист2!H91+Лист2!H95+Лист2!H97)</f>
        <v>193455.11000000002</v>
      </c>
      <c r="I14" s="44">
        <f>SUM(Лист2!I25+Лист2!I49+Лист2!I71+Лист2!I72+Лист2!I74+Лист2!I85+Лист2!I91+Лист2!I95+Лист2!I97+Лист2!I99)</f>
        <v>190861.24000000002</v>
      </c>
      <c r="J14" s="44">
        <f>SUM(Лист2!J25+Лист2!J49+Лист2!J71+Лист2!J72+Лист2!J74+Лист2!J85+Лист2!J91+Лист2!J95+Лист2!J97+Лист2!J99)</f>
        <v>209938.90000000002</v>
      </c>
      <c r="K14" s="44">
        <f>SUM(Лист2!K25+Лист2!K49+Лист2!K71+Лист2!K72+Лист2!K74+Лист2!K85+Лист2!K91+Лист2!K95+Лист2!K97+Лист2!K99)</f>
        <v>186584.6</v>
      </c>
      <c r="L14" s="44">
        <f>SUM(Лист2!L25+Лист2!L49+Лист2!L71+Лист2!L72+Лист2!L74+Лист2!L85+Лист2!L91+Лист2!L95+Лист2!L97+Лист2!L99)</f>
        <v>187072.19999999998</v>
      </c>
      <c r="M14" s="44">
        <f>SUM(Лист2!E14:L14)</f>
        <v>1565296.72</v>
      </c>
    </row>
    <row r="15" spans="1:13" ht="92.25" x14ac:dyDescent="0.25">
      <c r="A15" s="92"/>
      <c r="B15" s="89"/>
      <c r="C15" s="89"/>
      <c r="D15" s="76" t="s">
        <v>450</v>
      </c>
      <c r="E15" s="44">
        <f>Лист2!E59</f>
        <v>5203.2</v>
      </c>
      <c r="F15" s="44">
        <v>3689.1</v>
      </c>
      <c r="G15" s="44">
        <v>2870</v>
      </c>
      <c r="H15" s="44">
        <v>5250.78</v>
      </c>
      <c r="I15" s="44">
        <f>Лист2!I75</f>
        <v>797.66</v>
      </c>
      <c r="J15" s="44">
        <f>Лист2!J75</f>
        <v>6000</v>
      </c>
      <c r="K15" s="44">
        <f>Лист2!K75</f>
        <v>0</v>
      </c>
      <c r="L15" s="44">
        <f>Лист2!L75</f>
        <v>0</v>
      </c>
      <c r="M15" s="44">
        <f>SUM(Лист2!E15:L15)</f>
        <v>23810.739999999998</v>
      </c>
    </row>
    <row r="16" spans="1:13" ht="54" x14ac:dyDescent="0.25">
      <c r="A16" s="93"/>
      <c r="B16" s="89"/>
      <c r="C16" s="89"/>
      <c r="D16" s="76" t="s">
        <v>455</v>
      </c>
      <c r="E16" s="44">
        <v>997.9</v>
      </c>
      <c r="F16" s="44">
        <v>496.6</v>
      </c>
      <c r="G16" s="44">
        <v>396.2</v>
      </c>
      <c r="H16" s="44">
        <v>843.4</v>
      </c>
      <c r="I16" s="44">
        <v>199</v>
      </c>
      <c r="J16" s="44">
        <f>Лист2!J42+Лист2!J87</f>
        <v>100</v>
      </c>
      <c r="K16" s="44">
        <f>Лист2!K42+Лист2!K87</f>
        <v>100</v>
      </c>
      <c r="L16" s="44">
        <f>Лист2!L42+Лист2!L87</f>
        <v>100</v>
      </c>
      <c r="M16" s="44">
        <f>SUM(Лист2!E16:L16)</f>
        <v>3233.1</v>
      </c>
    </row>
    <row r="17" spans="1:13" ht="54.75" x14ac:dyDescent="0.25">
      <c r="A17" s="91"/>
      <c r="B17" s="89"/>
      <c r="C17" s="89"/>
      <c r="D17" s="77" t="s">
        <v>436</v>
      </c>
      <c r="E17" s="44">
        <v>1621.5</v>
      </c>
      <c r="F17" s="44">
        <v>1295</v>
      </c>
      <c r="G17" s="44">
        <v>613.05999999999995</v>
      </c>
      <c r="H17" s="44">
        <v>711.06</v>
      </c>
      <c r="I17" s="44">
        <v>0</v>
      </c>
      <c r="J17" s="44">
        <f>Лист2!J26+Лист2!J92</f>
        <v>800</v>
      </c>
      <c r="K17" s="44">
        <f>Лист2!K26+Лист2!K92</f>
        <v>0</v>
      </c>
      <c r="L17" s="44">
        <f>Лист2!L26+Лист2!L92</f>
        <v>0</v>
      </c>
      <c r="M17" s="44">
        <f>SUM(Лист2!E17:L17)</f>
        <v>5040.62</v>
      </c>
    </row>
    <row r="18" spans="1:13" ht="54.75" x14ac:dyDescent="0.25">
      <c r="A18" s="91"/>
      <c r="B18" s="89"/>
      <c r="C18" s="89"/>
      <c r="D18" s="77" t="s">
        <v>437</v>
      </c>
      <c r="E18" s="44">
        <v>12665.7</v>
      </c>
      <c r="F18" s="44">
        <v>11431.4</v>
      </c>
      <c r="G18" s="44">
        <v>3040.63</v>
      </c>
      <c r="H18" s="44">
        <v>10044.790000000001</v>
      </c>
      <c r="I18" s="44">
        <f>Лист2!I86</f>
        <v>6647.52</v>
      </c>
      <c r="J18" s="44">
        <f>Лист2!J86</f>
        <v>12920</v>
      </c>
      <c r="K18" s="44">
        <f>Лист2!K86</f>
        <v>20000</v>
      </c>
      <c r="L18" s="44">
        <f>Лист2!L86</f>
        <v>20000</v>
      </c>
      <c r="M18" s="44">
        <f>SUM(Лист2!E18:L18)</f>
        <v>96750.040000000008</v>
      </c>
    </row>
    <row r="19" spans="1:13" ht="80.25" x14ac:dyDescent="0.25">
      <c r="A19" s="91"/>
      <c r="B19" s="89"/>
      <c r="C19" s="89"/>
      <c r="D19" s="77" t="s">
        <v>446</v>
      </c>
      <c r="E19" s="44">
        <v>122</v>
      </c>
      <c r="F19" s="44">
        <v>0</v>
      </c>
      <c r="G19" s="44">
        <v>0</v>
      </c>
      <c r="H19" s="44">
        <v>0</v>
      </c>
      <c r="I19" s="44">
        <v>0</v>
      </c>
      <c r="J19" s="44">
        <f>Лист2!J27</f>
        <v>0</v>
      </c>
      <c r="K19" s="44">
        <f>Лист2!K27</f>
        <v>0</v>
      </c>
      <c r="L19" s="44">
        <f>Лист2!L27</f>
        <v>0</v>
      </c>
      <c r="M19" s="44">
        <f>SUM(Лист2!E19:L19)</f>
        <v>122</v>
      </c>
    </row>
    <row r="20" spans="1:13" ht="92.25" customHeight="1" x14ac:dyDescent="0.25">
      <c r="A20" s="91"/>
      <c r="B20" s="89"/>
      <c r="C20" s="89"/>
      <c r="D20" s="76" t="s">
        <v>67</v>
      </c>
      <c r="E20" s="44">
        <v>1105.0999999999999</v>
      </c>
      <c r="F20" s="44">
        <v>1429.5</v>
      </c>
      <c r="G20" s="44">
        <v>608.1</v>
      </c>
      <c r="H20" s="44">
        <v>989.91</v>
      </c>
      <c r="I20" s="44">
        <v>0</v>
      </c>
      <c r="J20" s="44">
        <f>Лист2!J29</f>
        <v>0</v>
      </c>
      <c r="K20" s="44">
        <f>Лист2!K29</f>
        <v>0</v>
      </c>
      <c r="L20" s="44">
        <f>Лист2!L29</f>
        <v>0</v>
      </c>
      <c r="M20" s="44">
        <f>SUM(Лист2!E20:L20)</f>
        <v>4132.6099999999997</v>
      </c>
    </row>
    <row r="21" spans="1:13" ht="54.75" x14ac:dyDescent="0.25">
      <c r="A21" s="91"/>
      <c r="B21" s="89"/>
      <c r="C21" s="89"/>
      <c r="D21" s="77" t="s">
        <v>438</v>
      </c>
      <c r="E21" s="44">
        <v>0</v>
      </c>
      <c r="F21" s="44">
        <v>0</v>
      </c>
      <c r="G21" s="44">
        <v>0</v>
      </c>
      <c r="H21" s="44">
        <v>0</v>
      </c>
      <c r="I21" s="44">
        <f>Лист2!I90</f>
        <v>110</v>
      </c>
      <c r="J21" s="44">
        <f>Лист2!J28</f>
        <v>0</v>
      </c>
      <c r="K21" s="44">
        <f>Лист2!K28</f>
        <v>0</v>
      </c>
      <c r="L21" s="44">
        <f>Лист2!L28</f>
        <v>0</v>
      </c>
      <c r="M21" s="44">
        <f>SUM(Лист2!E21:L21)</f>
        <v>110</v>
      </c>
    </row>
    <row r="22" spans="1:13" ht="67.5" x14ac:dyDescent="0.25">
      <c r="A22" s="92"/>
      <c r="B22" s="89"/>
      <c r="C22" s="89"/>
      <c r="D22" s="77" t="s">
        <v>439</v>
      </c>
      <c r="E22" s="44" t="s">
        <v>28</v>
      </c>
      <c r="F22" s="44" t="s">
        <v>28</v>
      </c>
      <c r="G22" s="44">
        <v>0</v>
      </c>
      <c r="H22" s="44">
        <v>0</v>
      </c>
      <c r="I22" s="44">
        <v>0</v>
      </c>
      <c r="J22" s="44">
        <f>Лист2!J43</f>
        <v>0</v>
      </c>
      <c r="K22" s="44">
        <f>Лист2!K43</f>
        <v>0</v>
      </c>
      <c r="L22" s="44">
        <f>Лист2!L43</f>
        <v>0</v>
      </c>
      <c r="M22" s="44">
        <f>SUM(Лист2!E22:L22)</f>
        <v>0</v>
      </c>
    </row>
    <row r="23" spans="1:13" ht="77.25" x14ac:dyDescent="0.25">
      <c r="A23" s="78"/>
      <c r="B23" s="78"/>
      <c r="C23" s="78"/>
      <c r="D23" s="77" t="s">
        <v>447</v>
      </c>
      <c r="E23" s="44" t="s">
        <v>28</v>
      </c>
      <c r="F23" s="44" t="s">
        <v>28</v>
      </c>
      <c r="G23" s="44" t="s">
        <v>28</v>
      </c>
      <c r="H23" s="44" t="s">
        <v>28</v>
      </c>
      <c r="I23" s="44" t="s">
        <v>28</v>
      </c>
      <c r="J23" s="44">
        <v>2500</v>
      </c>
      <c r="K23" s="44">
        <v>0</v>
      </c>
      <c r="L23" s="44">
        <v>0</v>
      </c>
      <c r="M23" s="44">
        <f>SUM(Лист2!E23:L23)</f>
        <v>2500</v>
      </c>
    </row>
    <row r="24" spans="1:13" x14ac:dyDescent="0.25">
      <c r="A24" s="102" t="s">
        <v>232</v>
      </c>
      <c r="B24" s="103" t="s">
        <v>440</v>
      </c>
      <c r="C24" s="106" t="s">
        <v>441</v>
      </c>
      <c r="D24" s="76" t="s">
        <v>21</v>
      </c>
      <c r="E24" s="44" t="s">
        <v>28</v>
      </c>
      <c r="F24" s="44" t="s">
        <v>28</v>
      </c>
      <c r="G24" s="44">
        <f>SUM(G25:G29)</f>
        <v>729.5</v>
      </c>
      <c r="H24" s="44">
        <f t="shared" ref="H24:L24" si="0">SUM(H25:H29)</f>
        <v>1525.33</v>
      </c>
      <c r="I24" s="44">
        <f t="shared" si="0"/>
        <v>19.100000000000001</v>
      </c>
      <c r="J24" s="44">
        <f t="shared" si="0"/>
        <v>5.2</v>
      </c>
      <c r="K24" s="44">
        <f t="shared" si="0"/>
        <v>0</v>
      </c>
      <c r="L24" s="44">
        <f t="shared" si="0"/>
        <v>0</v>
      </c>
      <c r="M24" s="44">
        <f t="shared" ref="M24:M38" si="1">SUM(E24:L24)</f>
        <v>2279.1299999999997</v>
      </c>
    </row>
    <row r="25" spans="1:13" ht="51" x14ac:dyDescent="0.25">
      <c r="A25" s="102"/>
      <c r="B25" s="104"/>
      <c r="C25" s="106"/>
      <c r="D25" s="76" t="s">
        <v>61</v>
      </c>
      <c r="E25" s="44" t="s">
        <v>28</v>
      </c>
      <c r="F25" s="44" t="s">
        <v>28</v>
      </c>
      <c r="G25" s="44">
        <v>121.4</v>
      </c>
      <c r="H25" s="44">
        <v>535.41999999999996</v>
      </c>
      <c r="I25" s="44">
        <v>19.100000000000001</v>
      </c>
      <c r="J25" s="44">
        <f>J30</f>
        <v>5.2</v>
      </c>
      <c r="K25" s="44">
        <v>0</v>
      </c>
      <c r="L25" s="44">
        <v>0</v>
      </c>
      <c r="M25" s="44">
        <f t="shared" si="1"/>
        <v>681.12</v>
      </c>
    </row>
    <row r="26" spans="1:13" ht="54.75" x14ac:dyDescent="0.25">
      <c r="A26" s="102"/>
      <c r="B26" s="104"/>
      <c r="C26" s="106"/>
      <c r="D26" s="77" t="s">
        <v>442</v>
      </c>
      <c r="E26" s="44" t="s">
        <v>28</v>
      </c>
      <c r="F26" s="44" t="s">
        <v>28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f t="shared" si="1"/>
        <v>0</v>
      </c>
    </row>
    <row r="27" spans="1:13" ht="80.25" x14ac:dyDescent="0.25">
      <c r="A27" s="102"/>
      <c r="B27" s="104"/>
      <c r="C27" s="106"/>
      <c r="D27" s="77" t="s">
        <v>446</v>
      </c>
      <c r="E27" s="44" t="s">
        <v>28</v>
      </c>
      <c r="F27" s="44" t="s">
        <v>28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f t="shared" si="1"/>
        <v>0</v>
      </c>
    </row>
    <row r="28" spans="1:13" ht="54.75" x14ac:dyDescent="0.25">
      <c r="A28" s="102"/>
      <c r="B28" s="104"/>
      <c r="C28" s="106"/>
      <c r="D28" s="77" t="s">
        <v>443</v>
      </c>
      <c r="E28" s="44" t="s">
        <v>28</v>
      </c>
      <c r="F28" s="44" t="s">
        <v>28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f t="shared" si="1"/>
        <v>0</v>
      </c>
    </row>
    <row r="29" spans="1:13" ht="95.25" customHeight="1" x14ac:dyDescent="0.25">
      <c r="A29" s="102"/>
      <c r="B29" s="105"/>
      <c r="C29" s="106"/>
      <c r="D29" s="76" t="s">
        <v>67</v>
      </c>
      <c r="E29" s="44" t="s">
        <v>28</v>
      </c>
      <c r="F29" s="44" t="s">
        <v>28</v>
      </c>
      <c r="G29" s="44">
        <v>608.1</v>
      </c>
      <c r="H29" s="44">
        <v>989.91</v>
      </c>
      <c r="I29" s="44">
        <v>0</v>
      </c>
      <c r="J29" s="44">
        <v>0</v>
      </c>
      <c r="K29" s="44">
        <v>0</v>
      </c>
      <c r="L29" s="44">
        <v>0</v>
      </c>
      <c r="M29" s="44">
        <f t="shared" si="1"/>
        <v>1598.01</v>
      </c>
    </row>
    <row r="30" spans="1:13" ht="68.25" customHeight="1" x14ac:dyDescent="0.25">
      <c r="A30" s="79" t="s">
        <v>239</v>
      </c>
      <c r="B30" s="76" t="s">
        <v>444</v>
      </c>
      <c r="C30" s="76" t="s">
        <v>197</v>
      </c>
      <c r="D30" s="76" t="s">
        <v>61</v>
      </c>
      <c r="E30" s="44" t="s">
        <v>28</v>
      </c>
      <c r="F30" s="44" t="s">
        <v>28</v>
      </c>
      <c r="G30" s="44" t="s">
        <v>28</v>
      </c>
      <c r="H30" s="44">
        <v>68.84</v>
      </c>
      <c r="I30" s="44">
        <v>19.100000000000001</v>
      </c>
      <c r="J30" s="44">
        <v>5.2</v>
      </c>
      <c r="K30" s="44">
        <v>0</v>
      </c>
      <c r="L30" s="44">
        <v>0</v>
      </c>
      <c r="M30" s="44">
        <f t="shared" si="1"/>
        <v>93.14</v>
      </c>
    </row>
    <row r="31" spans="1:13" ht="15" customHeight="1" x14ac:dyDescent="0.25">
      <c r="A31" s="98">
        <v>3</v>
      </c>
      <c r="B31" s="99" t="s">
        <v>440</v>
      </c>
      <c r="C31" s="97" t="s">
        <v>456</v>
      </c>
      <c r="D31" s="97" t="s">
        <v>61</v>
      </c>
      <c r="E31" s="98" t="s">
        <v>28</v>
      </c>
      <c r="F31" s="98" t="s">
        <v>28</v>
      </c>
      <c r="G31" s="98" t="s">
        <v>28</v>
      </c>
      <c r="H31" s="98">
        <f>Лист2!H49</f>
        <v>158639.42000000001</v>
      </c>
      <c r="I31" s="98">
        <f>Лист2!I49</f>
        <v>156208.9</v>
      </c>
      <c r="J31" s="98">
        <f>Лист2!J49</f>
        <v>155424.79999999999</v>
      </c>
      <c r="K31" s="98">
        <f>Лист2!K49</f>
        <v>154160.1</v>
      </c>
      <c r="L31" s="98">
        <f>Лист2!L49</f>
        <v>154358.79999999999</v>
      </c>
      <c r="M31" s="98">
        <f>Лист2!M49</f>
        <v>778792.02</v>
      </c>
    </row>
    <row r="32" spans="1:13" x14ac:dyDescent="0.25">
      <c r="A32" s="95"/>
      <c r="B32" s="100"/>
      <c r="C32" s="91"/>
      <c r="D32" s="91"/>
      <c r="E32" s="95"/>
      <c r="F32" s="95"/>
      <c r="G32" s="95"/>
      <c r="H32" s="95"/>
      <c r="I32" s="95"/>
      <c r="J32" s="95"/>
      <c r="K32" s="95"/>
      <c r="L32" s="95"/>
      <c r="M32" s="95"/>
    </row>
    <row r="33" spans="1:13" ht="23.25" customHeight="1" x14ac:dyDescent="0.25">
      <c r="A33" s="96"/>
      <c r="B33" s="101"/>
      <c r="C33" s="92"/>
      <c r="D33" s="92"/>
      <c r="E33" s="96"/>
      <c r="F33" s="96"/>
      <c r="G33" s="96"/>
      <c r="H33" s="96"/>
      <c r="I33" s="96"/>
      <c r="J33" s="96"/>
      <c r="K33" s="96"/>
      <c r="L33" s="96"/>
      <c r="M33" s="96"/>
    </row>
    <row r="34" spans="1:13" ht="15" customHeight="1" x14ac:dyDescent="0.25">
      <c r="A34" s="94" t="s">
        <v>227</v>
      </c>
      <c r="B34" s="97" t="s">
        <v>444</v>
      </c>
      <c r="C34" s="97" t="s">
        <v>190</v>
      </c>
      <c r="D34" s="97" t="s">
        <v>61</v>
      </c>
      <c r="E34" s="98" t="s">
        <v>28</v>
      </c>
      <c r="F34" s="98" t="s">
        <v>28</v>
      </c>
      <c r="G34" s="98" t="s">
        <v>28</v>
      </c>
      <c r="H34" s="98">
        <f>Лист2!H52</f>
        <v>132034.64000000001</v>
      </c>
      <c r="I34" s="98">
        <f>Лист2!I52</f>
        <v>156208.9</v>
      </c>
      <c r="J34" s="98">
        <f>Лист2!J52</f>
        <v>155424.79999999999</v>
      </c>
      <c r="K34" s="98">
        <f>Лист2!K52</f>
        <v>154160.1</v>
      </c>
      <c r="L34" s="98">
        <f>Лист2!L52</f>
        <v>154358.79999999999</v>
      </c>
      <c r="M34" s="98">
        <f>Лист2!M52</f>
        <v>752187.24</v>
      </c>
    </row>
    <row r="35" spans="1:13" x14ac:dyDescent="0.25">
      <c r="A35" s="95"/>
      <c r="B35" s="91"/>
      <c r="C35" s="91"/>
      <c r="D35" s="91"/>
      <c r="E35" s="95"/>
      <c r="F35" s="95"/>
      <c r="G35" s="95"/>
      <c r="H35" s="95"/>
      <c r="I35" s="95"/>
      <c r="J35" s="95"/>
      <c r="K35" s="95"/>
      <c r="L35" s="95"/>
      <c r="M35" s="95"/>
    </row>
    <row r="36" spans="1:13" ht="24" customHeight="1" x14ac:dyDescent="0.25">
      <c r="A36" s="96"/>
      <c r="B36" s="92"/>
      <c r="C36" s="92"/>
      <c r="D36" s="92"/>
      <c r="E36" s="96"/>
      <c r="F36" s="96"/>
      <c r="G36" s="96"/>
      <c r="H36" s="96"/>
      <c r="I36" s="96"/>
      <c r="J36" s="96"/>
      <c r="K36" s="96"/>
      <c r="L36" s="96"/>
      <c r="M36" s="96"/>
    </row>
    <row r="37" spans="1:13" ht="52.5" customHeight="1" x14ac:dyDescent="0.25">
      <c r="A37" s="69" t="s">
        <v>225</v>
      </c>
      <c r="B37" s="71" t="s">
        <v>444</v>
      </c>
      <c r="C37" s="71" t="s">
        <v>195</v>
      </c>
      <c r="D37" s="71" t="s">
        <v>61</v>
      </c>
      <c r="E37" s="73" t="s">
        <v>28</v>
      </c>
      <c r="F37" s="73" t="s">
        <v>28</v>
      </c>
      <c r="G37" s="73" t="s">
        <v>28</v>
      </c>
      <c r="H37" s="73">
        <v>0</v>
      </c>
      <c r="I37" s="73">
        <v>0</v>
      </c>
      <c r="J37" s="73">
        <v>0</v>
      </c>
      <c r="K37" s="73">
        <v>0</v>
      </c>
      <c r="L37" s="73">
        <v>0</v>
      </c>
      <c r="M37" s="73">
        <f t="shared" ref="M37" si="2">SUM(E37:L37)</f>
        <v>0</v>
      </c>
    </row>
    <row r="38" spans="1:13" ht="57.75" customHeight="1" x14ac:dyDescent="0.25">
      <c r="A38" s="44">
        <v>11</v>
      </c>
      <c r="B38" s="76" t="s">
        <v>444</v>
      </c>
      <c r="C38" s="76" t="s">
        <v>201</v>
      </c>
      <c r="D38" s="76" t="s">
        <v>61</v>
      </c>
      <c r="E38" s="44" t="s">
        <v>28</v>
      </c>
      <c r="F38" s="44">
        <v>5019.1000000000004</v>
      </c>
      <c r="G38" s="44">
        <v>695.5</v>
      </c>
      <c r="H38" s="44">
        <v>3019.27</v>
      </c>
      <c r="I38" s="44">
        <v>791.14</v>
      </c>
      <c r="J38" s="44">
        <v>580</v>
      </c>
      <c r="K38" s="44">
        <v>0</v>
      </c>
      <c r="L38" s="44">
        <v>0</v>
      </c>
      <c r="M38" s="44">
        <f t="shared" si="1"/>
        <v>10105.01</v>
      </c>
    </row>
    <row r="39" spans="1:13" ht="15" customHeight="1" x14ac:dyDescent="0.25">
      <c r="A39" s="88">
        <v>13</v>
      </c>
      <c r="B39" s="106" t="s">
        <v>444</v>
      </c>
      <c r="C39" s="106" t="s">
        <v>199</v>
      </c>
      <c r="D39" s="76" t="s">
        <v>21</v>
      </c>
      <c r="E39" s="44" t="s">
        <v>28</v>
      </c>
      <c r="F39" s="44">
        <f>SUM(F40:F41)</f>
        <v>4289.1000000000004</v>
      </c>
      <c r="G39" s="44">
        <f t="shared" ref="G39:L39" si="3">SUM(G40:G41)</f>
        <v>2870</v>
      </c>
      <c r="H39" s="44">
        <f t="shared" si="3"/>
        <v>5250.78</v>
      </c>
      <c r="I39" s="44">
        <f t="shared" si="3"/>
        <v>797.66</v>
      </c>
      <c r="J39" s="44">
        <f t="shared" si="3"/>
        <v>6000</v>
      </c>
      <c r="K39" s="44">
        <f t="shared" si="3"/>
        <v>0</v>
      </c>
      <c r="L39" s="44">
        <f t="shared" si="3"/>
        <v>0</v>
      </c>
      <c r="M39" s="44">
        <f t="shared" ref="M39:M41" si="4">SUM(E39:L39)</f>
        <v>19207.54</v>
      </c>
    </row>
    <row r="40" spans="1:13" ht="51.75" customHeight="1" x14ac:dyDescent="0.25">
      <c r="A40" s="88"/>
      <c r="B40" s="106"/>
      <c r="C40" s="106"/>
      <c r="D40" s="76" t="s">
        <v>61</v>
      </c>
      <c r="E40" s="44" t="s">
        <v>28</v>
      </c>
      <c r="F40" s="44">
        <v>600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f t="shared" si="4"/>
        <v>600</v>
      </c>
    </row>
    <row r="41" spans="1:13" ht="131.25" customHeight="1" x14ac:dyDescent="0.25">
      <c r="A41" s="88"/>
      <c r="B41" s="106"/>
      <c r="C41" s="106"/>
      <c r="D41" s="76" t="s">
        <v>450</v>
      </c>
      <c r="E41" s="44" t="s">
        <v>28</v>
      </c>
      <c r="F41" s="44">
        <v>3689.1</v>
      </c>
      <c r="G41" s="44">
        <v>2870</v>
      </c>
      <c r="H41" s="44">
        <v>5250.78</v>
      </c>
      <c r="I41" s="44">
        <v>797.66</v>
      </c>
      <c r="J41" s="44">
        <v>6000</v>
      </c>
      <c r="K41" s="44"/>
      <c r="L41" s="44"/>
      <c r="M41" s="44">
        <f t="shared" si="4"/>
        <v>18607.54</v>
      </c>
    </row>
    <row r="42" spans="1:13" ht="14.25" customHeight="1" x14ac:dyDescent="0.25">
      <c r="A42" s="98">
        <v>17</v>
      </c>
      <c r="B42" s="97" t="s">
        <v>444</v>
      </c>
      <c r="C42" s="97" t="s">
        <v>196</v>
      </c>
      <c r="D42" s="76" t="s">
        <v>21</v>
      </c>
      <c r="E42" s="44">
        <f>SUM(E43:E45)</f>
        <v>12665.7</v>
      </c>
      <c r="F42" s="44">
        <f t="shared" ref="F42:L42" si="5">SUM(F43:F45)</f>
        <v>11630.1</v>
      </c>
      <c r="G42" s="44">
        <f t="shared" si="5"/>
        <v>3138.9300000000003</v>
      </c>
      <c r="H42" s="44">
        <f t="shared" si="5"/>
        <v>10452.590000000002</v>
      </c>
      <c r="I42" s="44">
        <f t="shared" si="5"/>
        <v>6647.52</v>
      </c>
      <c r="J42" s="44">
        <f t="shared" si="5"/>
        <v>12920</v>
      </c>
      <c r="K42" s="44">
        <f t="shared" si="5"/>
        <v>20000</v>
      </c>
      <c r="L42" s="44">
        <f t="shared" si="5"/>
        <v>20000</v>
      </c>
      <c r="M42" s="44">
        <f t="shared" ref="M42:M50" si="6">SUM(E42:L42)</f>
        <v>97454.840000000011</v>
      </c>
    </row>
    <row r="43" spans="1:13" ht="53.25" customHeight="1" x14ac:dyDescent="0.25">
      <c r="A43" s="109"/>
      <c r="B43" s="110"/>
      <c r="C43" s="110"/>
      <c r="D43" s="76" t="s">
        <v>61</v>
      </c>
      <c r="E43" s="44">
        <v>0</v>
      </c>
      <c r="F43" s="44">
        <v>0</v>
      </c>
      <c r="G43" s="44">
        <v>0</v>
      </c>
      <c r="H43" s="44">
        <v>385.7</v>
      </c>
      <c r="I43" s="44">
        <v>0</v>
      </c>
      <c r="J43" s="44">
        <v>0</v>
      </c>
      <c r="K43" s="44">
        <v>0</v>
      </c>
      <c r="L43" s="44">
        <v>0</v>
      </c>
      <c r="M43" s="44">
        <f t="shared" si="6"/>
        <v>385.7</v>
      </c>
    </row>
    <row r="44" spans="1:13" ht="57" customHeight="1" x14ac:dyDescent="0.25">
      <c r="A44" s="95"/>
      <c r="B44" s="91"/>
      <c r="C44" s="91"/>
      <c r="D44" s="77" t="s">
        <v>437</v>
      </c>
      <c r="E44" s="44">
        <v>12665.7</v>
      </c>
      <c r="F44" s="44">
        <v>11431.4</v>
      </c>
      <c r="G44" s="44">
        <v>3040.63</v>
      </c>
      <c r="H44" s="44">
        <v>10044.790000000001</v>
      </c>
      <c r="I44" s="44">
        <v>6647.52</v>
      </c>
      <c r="J44" s="44">
        <v>12920</v>
      </c>
      <c r="K44" s="44">
        <v>20000</v>
      </c>
      <c r="L44" s="44">
        <v>20000</v>
      </c>
      <c r="M44" s="44">
        <f t="shared" si="6"/>
        <v>96750.040000000008</v>
      </c>
    </row>
    <row r="45" spans="1:13" ht="52.5" customHeight="1" x14ac:dyDescent="0.25">
      <c r="A45" s="96"/>
      <c r="B45" s="92"/>
      <c r="C45" s="92"/>
      <c r="D45" s="77" t="s">
        <v>457</v>
      </c>
      <c r="E45" s="44">
        <v>0</v>
      </c>
      <c r="F45" s="44">
        <v>198.7</v>
      </c>
      <c r="G45" s="44">
        <v>98.3</v>
      </c>
      <c r="H45" s="44">
        <v>22.1</v>
      </c>
      <c r="I45" s="44">
        <v>0</v>
      </c>
      <c r="J45" s="44">
        <v>0</v>
      </c>
      <c r="K45" s="44">
        <v>0</v>
      </c>
      <c r="L45" s="44">
        <v>0</v>
      </c>
      <c r="M45" s="44">
        <f t="shared" si="6"/>
        <v>319.10000000000002</v>
      </c>
    </row>
    <row r="46" spans="1:13" ht="172.5" customHeight="1" x14ac:dyDescent="0.25">
      <c r="A46" s="44">
        <v>22</v>
      </c>
      <c r="B46" s="76" t="s">
        <v>444</v>
      </c>
      <c r="C46" s="76" t="s">
        <v>191</v>
      </c>
      <c r="D46" s="76" t="s">
        <v>61</v>
      </c>
      <c r="E46" s="44" t="s">
        <v>28</v>
      </c>
      <c r="F46" s="44" t="s">
        <v>28</v>
      </c>
      <c r="G46" s="44">
        <v>30308.97</v>
      </c>
      <c r="H46" s="44">
        <v>28082.82</v>
      </c>
      <c r="I46" s="44">
        <v>31643.3</v>
      </c>
      <c r="J46" s="44">
        <v>31603.200000000001</v>
      </c>
      <c r="K46" s="44">
        <v>32424.5</v>
      </c>
      <c r="L46" s="44">
        <v>32713.4</v>
      </c>
      <c r="M46" s="44">
        <f t="shared" ref="M46" si="7">SUM(E46:L46)</f>
        <v>186776.18999999997</v>
      </c>
    </row>
    <row r="47" spans="1:13" ht="13.5" customHeight="1" x14ac:dyDescent="0.25">
      <c r="A47" s="98">
        <v>25</v>
      </c>
      <c r="B47" s="97" t="s">
        <v>444</v>
      </c>
      <c r="C47" s="97" t="s">
        <v>186</v>
      </c>
      <c r="D47" s="76" t="s">
        <v>21</v>
      </c>
      <c r="E47" s="44" t="s">
        <v>28</v>
      </c>
      <c r="F47" s="44" t="s">
        <v>28</v>
      </c>
      <c r="G47" s="44" t="s">
        <v>28</v>
      </c>
      <c r="H47" s="44" t="s">
        <v>28</v>
      </c>
      <c r="I47" s="44">
        <f>Лист2!I98</f>
        <v>1420.7</v>
      </c>
      <c r="J47" s="44">
        <f>Лист2!J98</f>
        <v>24595.7</v>
      </c>
      <c r="K47" s="44">
        <f>Лист2!K98</f>
        <v>0</v>
      </c>
      <c r="L47" s="44">
        <f>Лист2!L98</f>
        <v>0</v>
      </c>
      <c r="M47" s="44">
        <f>Лист2!M98</f>
        <v>26016.400000000001</v>
      </c>
    </row>
    <row r="48" spans="1:13" ht="52.5" customHeight="1" x14ac:dyDescent="0.25">
      <c r="A48" s="111"/>
      <c r="B48" s="112"/>
      <c r="C48" s="112"/>
      <c r="D48" s="76" t="s">
        <v>61</v>
      </c>
      <c r="E48" s="44" t="s">
        <v>28</v>
      </c>
      <c r="F48" s="44" t="s">
        <v>28</v>
      </c>
      <c r="G48" s="44" t="s">
        <v>28</v>
      </c>
      <c r="H48" s="44" t="s">
        <v>28</v>
      </c>
      <c r="I48" s="44">
        <f>Лист2!I99</f>
        <v>1420.7</v>
      </c>
      <c r="J48" s="44">
        <f>Лист2!J99</f>
        <v>22095.7</v>
      </c>
      <c r="K48" s="44">
        <f>Лист2!K99</f>
        <v>0</v>
      </c>
      <c r="L48" s="44">
        <f>Лист2!L99</f>
        <v>0</v>
      </c>
      <c r="M48" s="44">
        <f>Лист2!M99</f>
        <v>23516.400000000001</v>
      </c>
    </row>
    <row r="49" spans="1:13" ht="77.25" customHeight="1" x14ac:dyDescent="0.25">
      <c r="A49" s="80"/>
      <c r="B49" s="78"/>
      <c r="C49" s="78"/>
      <c r="D49" s="77" t="s">
        <v>447</v>
      </c>
      <c r="E49" s="44" t="s">
        <v>28</v>
      </c>
      <c r="F49" s="44" t="s">
        <v>28</v>
      </c>
      <c r="G49" s="44" t="s">
        <v>28</v>
      </c>
      <c r="H49" s="44" t="s">
        <v>28</v>
      </c>
      <c r="I49" s="44">
        <v>0</v>
      </c>
      <c r="J49" s="44">
        <v>2500</v>
      </c>
      <c r="K49" s="44">
        <v>0</v>
      </c>
      <c r="L49" s="44">
        <v>0</v>
      </c>
      <c r="M49" s="44">
        <f>Лист2!M100</f>
        <v>2500</v>
      </c>
    </row>
    <row r="50" spans="1:13" ht="66" customHeight="1" x14ac:dyDescent="0.25">
      <c r="A50" s="44">
        <v>26</v>
      </c>
      <c r="B50" s="76" t="s">
        <v>444</v>
      </c>
      <c r="C50" s="76" t="s">
        <v>451</v>
      </c>
      <c r="D50" s="76" t="s">
        <v>61</v>
      </c>
      <c r="E50" s="44" t="s">
        <v>28</v>
      </c>
      <c r="F50" s="44" t="s">
        <v>28</v>
      </c>
      <c r="G50" s="44" t="s">
        <v>28</v>
      </c>
      <c r="H50" s="44" t="s">
        <v>28</v>
      </c>
      <c r="I50" s="44" t="s">
        <v>28</v>
      </c>
      <c r="J50" s="44">
        <v>0</v>
      </c>
      <c r="K50" s="44">
        <v>0</v>
      </c>
      <c r="L50" s="44">
        <v>0</v>
      </c>
      <c r="M50" s="44">
        <f t="shared" si="6"/>
        <v>0</v>
      </c>
    </row>
    <row r="51" spans="1:13" ht="12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1:13" ht="18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1:13" x14ac:dyDescent="0.25">
      <c r="A53" s="108" t="s">
        <v>417</v>
      </c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</row>
    <row r="54" spans="1:13" ht="156" customHeight="1" x14ac:dyDescent="0.25"/>
    <row r="55" spans="1:13" ht="15" customHeight="1" x14ac:dyDescent="0.25"/>
    <row r="59" spans="1:13" ht="15" customHeight="1" x14ac:dyDescent="0.25"/>
    <row r="62" spans="1:13" ht="92.25" customHeight="1" x14ac:dyDescent="0.25"/>
    <row r="63" spans="1:13" ht="15" customHeight="1" x14ac:dyDescent="0.25"/>
    <row r="67" ht="15" customHeight="1" x14ac:dyDescent="0.25"/>
    <row r="71" ht="15" customHeight="1" x14ac:dyDescent="0.25"/>
    <row r="72" ht="141" customHeight="1" x14ac:dyDescent="0.25"/>
    <row r="74" ht="15" customHeight="1" x14ac:dyDescent="0.25"/>
    <row r="75" ht="13.5" customHeight="1" x14ac:dyDescent="0.25"/>
    <row r="77" ht="141.75" customHeight="1" x14ac:dyDescent="0.25"/>
    <row r="78" ht="15" customHeight="1" x14ac:dyDescent="0.25"/>
    <row r="80" ht="141.75" customHeight="1" x14ac:dyDescent="0.25"/>
    <row r="81" ht="43.5" customHeight="1" x14ac:dyDescent="0.25"/>
    <row r="82" ht="15" customHeight="1" x14ac:dyDescent="0.25"/>
    <row r="86" ht="15" customHeight="1" x14ac:dyDescent="0.25"/>
    <row r="87" ht="15" customHeight="1" x14ac:dyDescent="0.25"/>
    <row r="91" ht="15" customHeight="1" x14ac:dyDescent="0.25"/>
  </sheetData>
  <mergeCells count="55">
    <mergeCell ref="I31:I33"/>
    <mergeCell ref="J31:J33"/>
    <mergeCell ref="K31:K33"/>
    <mergeCell ref="L31:L33"/>
    <mergeCell ref="M31:M33"/>
    <mergeCell ref="D31:D33"/>
    <mergeCell ref="E31:E33"/>
    <mergeCell ref="F31:F33"/>
    <mergeCell ref="G31:G33"/>
    <mergeCell ref="H31:H33"/>
    <mergeCell ref="I34:I36"/>
    <mergeCell ref="J34:J36"/>
    <mergeCell ref="K34:K36"/>
    <mergeCell ref="L34:L36"/>
    <mergeCell ref="M34:M36"/>
    <mergeCell ref="D34:D36"/>
    <mergeCell ref="E34:E36"/>
    <mergeCell ref="F34:F36"/>
    <mergeCell ref="G34:G36"/>
    <mergeCell ref="H34:H36"/>
    <mergeCell ref="A53:M53"/>
    <mergeCell ref="A39:A41"/>
    <mergeCell ref="B39:B41"/>
    <mergeCell ref="C39:C41"/>
    <mergeCell ref="A42:A45"/>
    <mergeCell ref="B42:B45"/>
    <mergeCell ref="C42:C45"/>
    <mergeCell ref="A47:A48"/>
    <mergeCell ref="B47:B48"/>
    <mergeCell ref="C47:C48"/>
    <mergeCell ref="J1:M1"/>
    <mergeCell ref="A34:A36"/>
    <mergeCell ref="B34:B36"/>
    <mergeCell ref="C34:C36"/>
    <mergeCell ref="A31:A33"/>
    <mergeCell ref="B31:B33"/>
    <mergeCell ref="C31:C33"/>
    <mergeCell ref="A24:A29"/>
    <mergeCell ref="B24:B29"/>
    <mergeCell ref="C24:C29"/>
    <mergeCell ref="J5:M5"/>
    <mergeCell ref="J3:M3"/>
    <mergeCell ref="B13:B15"/>
    <mergeCell ref="C13:C15"/>
    <mergeCell ref="E10:M10"/>
    <mergeCell ref="A7:M7"/>
    <mergeCell ref="A8:M8"/>
    <mergeCell ref="A10:A11"/>
    <mergeCell ref="B16:B22"/>
    <mergeCell ref="C16:C22"/>
    <mergeCell ref="A13:A15"/>
    <mergeCell ref="A16:A22"/>
    <mergeCell ref="D10:D11"/>
    <mergeCell ref="B10:B11"/>
    <mergeCell ref="C10:C11"/>
  </mergeCells>
  <pageMargins left="0.70866141732283472" right="0.70866141732283472" top="0.74803149606299213" bottom="0.74803149606299213" header="0.31496062992125984" footer="0.31496062992125984"/>
  <pageSetup paperSize="9" firstPageNumber="13" orientation="landscape" useFirstPageNumber="1" verticalDpi="0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245"/>
  <sheetViews>
    <sheetView tabSelected="1" topLeftCell="A19" workbookViewId="0">
      <selection activeCell="D71" sqref="D71"/>
    </sheetView>
  </sheetViews>
  <sheetFormatPr defaultRowHeight="15" x14ac:dyDescent="0.25"/>
  <cols>
    <col min="1" max="1" width="4" customWidth="1"/>
    <col min="2" max="2" width="9.28515625" customWidth="1"/>
    <col min="3" max="3" width="27" customWidth="1"/>
    <col min="4" max="4" width="11.5703125" customWidth="1"/>
    <col min="5" max="5" width="8.42578125" customWidth="1"/>
    <col min="6" max="7" width="8.7109375" customWidth="1"/>
    <col min="8" max="9" width="8.85546875" customWidth="1"/>
    <col min="10" max="10" width="8" customWidth="1"/>
    <col min="11" max="11" width="8.140625" customWidth="1"/>
    <col min="12" max="12" width="9" customWidth="1"/>
    <col min="13" max="13" width="9.7109375" customWidth="1"/>
    <col min="14" max="14" width="7.42578125" customWidth="1"/>
    <col min="15" max="15" width="10.5703125" customWidth="1"/>
    <col min="16" max="16" width="10.28515625" customWidth="1"/>
    <col min="17" max="17" width="11.42578125" customWidth="1"/>
  </cols>
  <sheetData>
    <row r="1" spans="1:17" ht="18.75" x14ac:dyDescent="0.3">
      <c r="A1" s="48"/>
      <c r="B1" s="49"/>
      <c r="C1" s="49"/>
      <c r="D1" s="49"/>
      <c r="E1" s="49"/>
      <c r="F1" s="49"/>
      <c r="G1" s="49"/>
      <c r="H1" s="49"/>
      <c r="I1" s="49"/>
      <c r="J1" s="81" t="s">
        <v>421</v>
      </c>
      <c r="K1" s="81"/>
      <c r="L1" s="81"/>
      <c r="M1" s="81"/>
      <c r="N1" s="23"/>
      <c r="O1" s="23"/>
      <c r="P1" s="23"/>
      <c r="Q1" s="23"/>
    </row>
    <row r="2" spans="1:17" ht="18.75" x14ac:dyDescent="0.3">
      <c r="A2" s="47"/>
      <c r="B2" s="47"/>
      <c r="C2" s="47"/>
      <c r="D2" s="47"/>
      <c r="E2" s="47"/>
      <c r="F2" s="47"/>
      <c r="G2" s="47"/>
      <c r="H2" s="47"/>
      <c r="I2" s="47"/>
      <c r="J2" s="50"/>
      <c r="K2" s="50"/>
      <c r="L2" s="50"/>
      <c r="M2" s="50"/>
      <c r="N2" s="23"/>
      <c r="O2" s="23"/>
      <c r="P2" s="23"/>
      <c r="Q2" s="23"/>
    </row>
    <row r="3" spans="1:17" ht="18.75" x14ac:dyDescent="0.3">
      <c r="A3" s="48"/>
      <c r="B3" s="49"/>
      <c r="C3" s="49"/>
      <c r="D3" s="49"/>
      <c r="E3" s="49"/>
      <c r="F3" s="49"/>
      <c r="G3" s="49"/>
      <c r="H3" s="49"/>
      <c r="I3" s="49"/>
      <c r="J3" s="81" t="s">
        <v>4</v>
      </c>
      <c r="K3" s="81"/>
      <c r="L3" s="81"/>
      <c r="M3" s="81"/>
      <c r="N3" s="23"/>
      <c r="O3" s="23"/>
      <c r="P3" s="23"/>
      <c r="Q3" s="23"/>
    </row>
    <row r="4" spans="1:17" ht="18.75" x14ac:dyDescent="0.3">
      <c r="A4" s="47"/>
      <c r="B4" s="47"/>
      <c r="C4" s="47"/>
      <c r="D4" s="47"/>
      <c r="E4" s="47"/>
      <c r="F4" s="47"/>
      <c r="G4" s="47"/>
      <c r="H4" s="47"/>
      <c r="I4" s="47"/>
      <c r="J4" s="50"/>
      <c r="K4" s="50"/>
      <c r="L4" s="50"/>
      <c r="M4" s="50"/>
      <c r="N4" s="23"/>
      <c r="O4" s="23"/>
      <c r="P4" s="23"/>
      <c r="Q4" s="23"/>
    </row>
    <row r="5" spans="1:17" ht="18.75" x14ac:dyDescent="0.3">
      <c r="A5" s="48"/>
      <c r="B5" s="49"/>
      <c r="C5" s="49"/>
      <c r="D5" s="49"/>
      <c r="E5" s="49"/>
      <c r="F5" s="49"/>
      <c r="G5" s="49"/>
      <c r="H5" s="49"/>
      <c r="I5" s="49"/>
      <c r="J5" s="81" t="s">
        <v>1</v>
      </c>
      <c r="K5" s="81"/>
      <c r="L5" s="81"/>
      <c r="M5" s="81"/>
      <c r="N5" s="23"/>
      <c r="O5" s="23"/>
      <c r="P5" s="23"/>
      <c r="Q5" s="23"/>
    </row>
    <row r="6" spans="1:17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</row>
    <row r="7" spans="1:17" ht="18.75" x14ac:dyDescent="0.3">
      <c r="A7" s="84" t="s">
        <v>2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23"/>
      <c r="O7" s="23"/>
      <c r="P7" s="23"/>
      <c r="Q7" s="23"/>
    </row>
    <row r="8" spans="1:17" ht="18.75" x14ac:dyDescent="0.3">
      <c r="A8" s="84" t="s">
        <v>6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23"/>
      <c r="O8" s="23"/>
      <c r="P8" s="23"/>
      <c r="Q8" s="23"/>
    </row>
    <row r="10" spans="1:17" ht="15" customHeight="1" x14ac:dyDescent="0.25">
      <c r="A10" s="131" t="s">
        <v>7</v>
      </c>
      <c r="B10" s="131" t="s">
        <v>8</v>
      </c>
      <c r="C10" s="131" t="s">
        <v>9</v>
      </c>
      <c r="D10" s="131" t="s">
        <v>448</v>
      </c>
      <c r="E10" s="133" t="s">
        <v>20</v>
      </c>
      <c r="F10" s="134"/>
      <c r="G10" s="134"/>
      <c r="H10" s="134"/>
      <c r="I10" s="134"/>
      <c r="J10" s="134"/>
      <c r="K10" s="134"/>
      <c r="L10" s="134"/>
      <c r="M10" s="135"/>
      <c r="N10" s="23"/>
      <c r="O10" s="23"/>
      <c r="P10" s="23"/>
      <c r="Q10" s="23"/>
    </row>
    <row r="11" spans="1:17" ht="114.75" customHeight="1" x14ac:dyDescent="0.25">
      <c r="A11" s="132"/>
      <c r="B11" s="132"/>
      <c r="C11" s="132"/>
      <c r="D11" s="132"/>
      <c r="E11" s="54" t="s">
        <v>11</v>
      </c>
      <c r="F11" s="54" t="s">
        <v>16</v>
      </c>
      <c r="G11" s="54" t="s">
        <v>17</v>
      </c>
      <c r="H11" s="54" t="s">
        <v>18</v>
      </c>
      <c r="I11" s="54" t="s">
        <v>19</v>
      </c>
      <c r="J11" s="54" t="s">
        <v>12</v>
      </c>
      <c r="K11" s="54" t="s">
        <v>13</v>
      </c>
      <c r="L11" s="54" t="s">
        <v>14</v>
      </c>
      <c r="M11" s="54" t="s">
        <v>15</v>
      </c>
    </row>
    <row r="12" spans="1:17" x14ac:dyDescent="0.25">
      <c r="A12" s="54">
        <v>1</v>
      </c>
      <c r="B12" s="54">
        <v>2</v>
      </c>
      <c r="C12" s="54">
        <v>3</v>
      </c>
      <c r="D12" s="54">
        <v>4</v>
      </c>
      <c r="E12" s="54">
        <v>5</v>
      </c>
      <c r="F12" s="54">
        <v>6</v>
      </c>
      <c r="G12" s="54">
        <v>7</v>
      </c>
      <c r="H12" s="54">
        <v>8</v>
      </c>
      <c r="I12" s="54">
        <v>9</v>
      </c>
      <c r="J12" s="54">
        <v>10</v>
      </c>
      <c r="K12" s="54">
        <v>11</v>
      </c>
      <c r="L12" s="54">
        <v>12</v>
      </c>
      <c r="M12" s="54">
        <v>13</v>
      </c>
    </row>
    <row r="13" spans="1:17" ht="12.75" customHeight="1" x14ac:dyDescent="0.25">
      <c r="A13" s="128"/>
      <c r="B13" s="119" t="s">
        <v>181</v>
      </c>
      <c r="C13" s="119" t="s">
        <v>449</v>
      </c>
      <c r="D13" s="53" t="s">
        <v>21</v>
      </c>
      <c r="E13" s="54">
        <f>SUM(Лист1!E14:E17)</f>
        <v>233217.6</v>
      </c>
      <c r="F13" s="54">
        <f>SUM(Лист1!F14:F17)</f>
        <v>246355.84000000003</v>
      </c>
      <c r="G13" s="54">
        <f>SUM(Лист1!G14:G17)</f>
        <v>207293.09</v>
      </c>
      <c r="H13" s="54">
        <f>SUM(Лист1!H14:H17)</f>
        <v>219045.15000000002</v>
      </c>
      <c r="I13" s="54">
        <f>SUM(Лист1!I14:I17)</f>
        <v>233985.12</v>
      </c>
      <c r="J13" s="54">
        <f>SUM(Лист1!J14:J17)</f>
        <v>236474.80000000002</v>
      </c>
      <c r="K13" s="54">
        <f>SUM(Лист1!K14:K17)</f>
        <v>206761.60000000001</v>
      </c>
      <c r="L13" s="54">
        <f>SUM(Лист1!L14:L17)</f>
        <v>207252.19999999998</v>
      </c>
      <c r="M13" s="54">
        <f>SUM(Лист1!E13:L13)</f>
        <v>1790385.4000000001</v>
      </c>
    </row>
    <row r="14" spans="1:17" ht="25.5" customHeight="1" x14ac:dyDescent="0.25">
      <c r="A14" s="129"/>
      <c r="B14" s="120"/>
      <c r="C14" s="120"/>
      <c r="D14" s="53" t="s">
        <v>22</v>
      </c>
      <c r="E14" s="54">
        <v>0</v>
      </c>
      <c r="F14" s="54">
        <v>11757.54</v>
      </c>
      <c r="G14" s="54">
        <v>27102.53</v>
      </c>
      <c r="H14" s="54">
        <v>5740.1</v>
      </c>
      <c r="I14" s="54">
        <f>SUM(Лист1!I19+Лист1!I60+Лист1!I80+Лист1!I145+Лист1!I150+Лист1!I155+Лист1!I171+Лист1!I181+Лист1!I196+Лист1!I211+Лист1!I216+Лист1!I221+Лист1!I226+Лист1!I231)</f>
        <v>35369.699999999997</v>
      </c>
      <c r="J14" s="54">
        <f>SUM(Лист1!J19+Лист1!J60+Лист1!J80+Лист1!J145+Лист1!J150+Лист1!J155+Лист1!J171+Лист1!J181+Лист1!J196+Лист1!J211+Лист1!J216+Лист1!J221+Лист1!J226+Лист1!J231)</f>
        <v>4215.8999999999996</v>
      </c>
      <c r="K14" s="54">
        <f>SUM(Лист1!K19+Лист1!K60+Лист1!K80+Лист1!K145+Лист1!K150+Лист1!K155+Лист1!K171+Лист1!K181+Лист1!K196+Лист1!K211+Лист1!K216+Лист1!K221+Лист1!K226+Лист1!K231)</f>
        <v>77</v>
      </c>
      <c r="L14" s="54">
        <f>SUM(Лист1!L19+Лист1!L60+Лист1!L80+Лист1!L145+Лист1!L150+Лист1!L155+Лист1!L171+Лист1!L181+Лист1!L196+Лист1!L211+Лист1!L216+Лист1!L221+Лист1!L226+Лист1!L231)</f>
        <v>80</v>
      </c>
      <c r="M14" s="54">
        <f>SUM(Лист1!E14:L14)</f>
        <v>84342.76999999999</v>
      </c>
    </row>
    <row r="15" spans="1:17" ht="27.75" customHeight="1" x14ac:dyDescent="0.25">
      <c r="A15" s="129"/>
      <c r="B15" s="120"/>
      <c r="C15" s="120"/>
      <c r="D15" s="53" t="s">
        <v>23</v>
      </c>
      <c r="E15" s="54">
        <f>Лист2!E13</f>
        <v>233217.6</v>
      </c>
      <c r="F15" s="54">
        <f>Лист2!F13</f>
        <v>231561.50000000003</v>
      </c>
      <c r="G15" s="54">
        <f>Лист2!G13</f>
        <v>180190.56</v>
      </c>
      <c r="H15" s="54">
        <f>Лист2!H13</f>
        <v>211295.05000000002</v>
      </c>
      <c r="I15" s="54">
        <f>Лист2!I13</f>
        <v>198615.42</v>
      </c>
      <c r="J15" s="54">
        <f>Лист2!J13</f>
        <v>232258.90000000002</v>
      </c>
      <c r="K15" s="54">
        <f>Лист2!K13</f>
        <v>206684.6</v>
      </c>
      <c r="L15" s="54">
        <f>Лист2!L13</f>
        <v>207172.19999999998</v>
      </c>
      <c r="M15" s="54">
        <f>SUM(Лист1!E15:L15)</f>
        <v>1700995.8300000003</v>
      </c>
    </row>
    <row r="16" spans="1:17" ht="27.75" customHeight="1" x14ac:dyDescent="0.25">
      <c r="A16" s="129"/>
      <c r="B16" s="120"/>
      <c r="C16" s="120"/>
      <c r="D16" s="53" t="s">
        <v>24</v>
      </c>
      <c r="E16" s="54">
        <v>0</v>
      </c>
      <c r="F16" s="54">
        <v>3036.8</v>
      </c>
      <c r="G16" s="54">
        <v>0</v>
      </c>
      <c r="H16" s="54">
        <v>2010</v>
      </c>
      <c r="I16" s="54">
        <v>0</v>
      </c>
      <c r="J16" s="54">
        <v>0</v>
      </c>
      <c r="K16" s="54">
        <v>0</v>
      </c>
      <c r="L16" s="54">
        <v>0</v>
      </c>
      <c r="M16" s="54">
        <f>SUM(Лист1!E16:L16)</f>
        <v>5046.8</v>
      </c>
    </row>
    <row r="17" spans="1:13" ht="51" x14ac:dyDescent="0.25">
      <c r="A17" s="130"/>
      <c r="B17" s="121"/>
      <c r="C17" s="121"/>
      <c r="D17" s="53" t="s">
        <v>26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  <c r="L17" s="54">
        <v>0</v>
      </c>
      <c r="M17" s="54">
        <f>SUM(Лист1!E17:L17)</f>
        <v>0</v>
      </c>
    </row>
    <row r="18" spans="1:13" ht="15" customHeight="1" x14ac:dyDescent="0.25">
      <c r="A18" s="136">
        <v>1</v>
      </c>
      <c r="B18" s="138" t="s">
        <v>440</v>
      </c>
      <c r="C18" s="140" t="s">
        <v>441</v>
      </c>
      <c r="D18" s="51" t="s">
        <v>21</v>
      </c>
      <c r="E18" s="56" t="s">
        <v>28</v>
      </c>
      <c r="F18" s="56" t="s">
        <v>28</v>
      </c>
      <c r="G18" s="56">
        <f>SUM(Лист1!G19:G22)</f>
        <v>729.5</v>
      </c>
      <c r="H18" s="56">
        <f>SUM(Лист1!H19:H22)</f>
        <v>1525.34</v>
      </c>
      <c r="I18" s="56">
        <f>SUM(Лист1!I19:I22)</f>
        <v>19.100000000000001</v>
      </c>
      <c r="J18" s="56">
        <f>SUM(Лист1!J19:J22)</f>
        <v>79.400000000000006</v>
      </c>
      <c r="K18" s="56">
        <f>SUM(Лист1!K19:K22)</f>
        <v>77</v>
      </c>
      <c r="L18" s="56">
        <f>SUM(Лист1!L19:L22)</f>
        <v>80</v>
      </c>
      <c r="M18" s="56">
        <f>SUM(Лист1!M19:M22)</f>
        <v>2510.3399999999997</v>
      </c>
    </row>
    <row r="19" spans="1:13" ht="25.5" x14ac:dyDescent="0.25">
      <c r="A19" s="137"/>
      <c r="B19" s="139"/>
      <c r="C19" s="141"/>
      <c r="D19" s="51" t="s">
        <v>22</v>
      </c>
      <c r="E19" s="56" t="s">
        <v>28</v>
      </c>
      <c r="F19" s="56" t="s">
        <v>28</v>
      </c>
      <c r="G19" s="56">
        <v>0</v>
      </c>
      <c r="H19" s="56">
        <v>0</v>
      </c>
      <c r="I19" s="56">
        <v>0</v>
      </c>
      <c r="J19" s="56">
        <f>Лист1!J24+Лист1!J29+Лист1!J34+Лист1!J39+Лист1!J55</f>
        <v>74.2</v>
      </c>
      <c r="K19" s="56">
        <f>Лист1!K24+Лист1!K29+Лист1!K34+Лист1!K39+Лист1!K55</f>
        <v>77</v>
      </c>
      <c r="L19" s="56">
        <f>Лист1!L24+Лист1!L29+Лист1!L34+Лист1!L39+Лист1!L55</f>
        <v>80</v>
      </c>
      <c r="M19" s="54">
        <f>SUM(Лист1!E19:L19)</f>
        <v>231.2</v>
      </c>
    </row>
    <row r="20" spans="1:13" ht="25.5" x14ac:dyDescent="0.25">
      <c r="A20" s="136"/>
      <c r="B20" s="138"/>
      <c r="C20" s="140"/>
      <c r="D20" s="51" t="s">
        <v>23</v>
      </c>
      <c r="E20" s="56" t="s">
        <v>28</v>
      </c>
      <c r="F20" s="56" t="s">
        <v>28</v>
      </c>
      <c r="G20" s="56">
        <f>Лист2!G24</f>
        <v>729.5</v>
      </c>
      <c r="H20" s="56">
        <f>Лист2!H24</f>
        <v>1525.34</v>
      </c>
      <c r="I20" s="56">
        <f>Лист2!I24</f>
        <v>19.100000000000001</v>
      </c>
      <c r="J20" s="56">
        <f>Лист2!J24</f>
        <v>5.2</v>
      </c>
      <c r="K20" s="56">
        <f>Лист2!K24</f>
        <v>0</v>
      </c>
      <c r="L20" s="56">
        <f>Лист2!L24</f>
        <v>0</v>
      </c>
      <c r="M20" s="54">
        <f>SUM(Лист1!E20:L20)</f>
        <v>2279.14</v>
      </c>
    </row>
    <row r="21" spans="1:13" ht="25.5" x14ac:dyDescent="0.25">
      <c r="A21" s="142"/>
      <c r="B21" s="143"/>
      <c r="C21" s="144"/>
      <c r="D21" s="51" t="s">
        <v>24</v>
      </c>
      <c r="E21" s="56" t="s">
        <v>28</v>
      </c>
      <c r="F21" s="56" t="s">
        <v>28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56">
        <v>0</v>
      </c>
      <c r="M21" s="54">
        <f t="shared" ref="M21:M22" si="0">SUM(E21:L21)</f>
        <v>0</v>
      </c>
    </row>
    <row r="22" spans="1:13" ht="52.5" customHeight="1" x14ac:dyDescent="0.25">
      <c r="A22" s="137"/>
      <c r="B22" s="139"/>
      <c r="C22" s="141"/>
      <c r="D22" s="53" t="s">
        <v>26</v>
      </c>
      <c r="E22" s="56" t="s">
        <v>28</v>
      </c>
      <c r="F22" s="56" t="s">
        <v>28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56">
        <v>0</v>
      </c>
      <c r="M22" s="54">
        <f t="shared" si="0"/>
        <v>0</v>
      </c>
    </row>
    <row r="23" spans="1:13" ht="15" customHeight="1" x14ac:dyDescent="0.25">
      <c r="A23" s="116" t="s">
        <v>239</v>
      </c>
      <c r="B23" s="119" t="s">
        <v>444</v>
      </c>
      <c r="C23" s="119" t="s">
        <v>197</v>
      </c>
      <c r="D23" s="53" t="s">
        <v>21</v>
      </c>
      <c r="E23" s="54" t="s">
        <v>28</v>
      </c>
      <c r="F23" s="54" t="s">
        <v>28</v>
      </c>
      <c r="G23" s="54" t="s">
        <v>28</v>
      </c>
      <c r="H23" s="54">
        <f>SUM(H24:H27)</f>
        <v>68.84</v>
      </c>
      <c r="I23" s="54">
        <f t="shared" ref="I23:L23" si="1">SUM(I24:I27)</f>
        <v>19.100000000000001</v>
      </c>
      <c r="J23" s="54">
        <f t="shared" si="1"/>
        <v>5.2</v>
      </c>
      <c r="K23" s="54">
        <f t="shared" si="1"/>
        <v>0</v>
      </c>
      <c r="L23" s="54">
        <f t="shared" si="1"/>
        <v>358.1</v>
      </c>
      <c r="M23" s="54">
        <f>SUM(E23:L23)</f>
        <v>451.24</v>
      </c>
    </row>
    <row r="24" spans="1:13" ht="25.5" x14ac:dyDescent="0.25">
      <c r="A24" s="117"/>
      <c r="B24" s="120"/>
      <c r="C24" s="120"/>
      <c r="D24" s="53" t="s">
        <v>22</v>
      </c>
      <c r="E24" s="54" t="s">
        <v>28</v>
      </c>
      <c r="F24" s="54" t="s">
        <v>28</v>
      </c>
      <c r="G24" s="54" t="s">
        <v>28</v>
      </c>
      <c r="H24" s="54">
        <v>0</v>
      </c>
      <c r="I24" s="54">
        <v>0</v>
      </c>
      <c r="J24" s="54">
        <v>0</v>
      </c>
      <c r="K24" s="54">
        <v>0</v>
      </c>
      <c r="L24" s="54">
        <v>0</v>
      </c>
      <c r="M24" s="54">
        <f t="shared" ref="M24:M42" si="2">SUM(E24:L24)</f>
        <v>0</v>
      </c>
    </row>
    <row r="25" spans="1:13" ht="25.5" x14ac:dyDescent="0.25">
      <c r="A25" s="117"/>
      <c r="B25" s="120"/>
      <c r="C25" s="120"/>
      <c r="D25" s="53" t="s">
        <v>23</v>
      </c>
      <c r="E25" s="54" t="s">
        <v>28</v>
      </c>
      <c r="F25" s="54" t="s">
        <v>28</v>
      </c>
      <c r="G25" s="54" t="s">
        <v>28</v>
      </c>
      <c r="H25" s="54">
        <f>Лист2!H40</f>
        <v>68.84</v>
      </c>
      <c r="I25" s="54">
        <f>Лист2!I40</f>
        <v>19.100000000000001</v>
      </c>
      <c r="J25" s="54">
        <f>Лист2!J40</f>
        <v>5.2</v>
      </c>
      <c r="K25" s="54">
        <f>Лист2!K40</f>
        <v>0</v>
      </c>
      <c r="L25" s="54">
        <f>Лист2!L40</f>
        <v>358.1</v>
      </c>
      <c r="M25" s="54">
        <f t="shared" si="2"/>
        <v>451.24</v>
      </c>
    </row>
    <row r="26" spans="1:13" ht="25.5" x14ac:dyDescent="0.25">
      <c r="A26" s="117"/>
      <c r="B26" s="120"/>
      <c r="C26" s="120"/>
      <c r="D26" s="53" t="s">
        <v>24</v>
      </c>
      <c r="E26" s="54" t="s">
        <v>28</v>
      </c>
      <c r="F26" s="54" t="s">
        <v>28</v>
      </c>
      <c r="G26" s="54" t="s">
        <v>28</v>
      </c>
      <c r="H26" s="54">
        <v>0</v>
      </c>
      <c r="I26" s="54">
        <v>0</v>
      </c>
      <c r="J26" s="54">
        <v>0</v>
      </c>
      <c r="K26" s="54">
        <v>0</v>
      </c>
      <c r="L26" s="54">
        <v>0</v>
      </c>
      <c r="M26" s="54">
        <f t="shared" si="2"/>
        <v>0</v>
      </c>
    </row>
    <row r="27" spans="1:13" ht="39" customHeight="1" x14ac:dyDescent="0.25">
      <c r="A27" s="118"/>
      <c r="B27" s="121"/>
      <c r="C27" s="121"/>
      <c r="D27" s="53" t="s">
        <v>26</v>
      </c>
      <c r="E27" s="54" t="s">
        <v>28</v>
      </c>
      <c r="F27" s="54" t="s">
        <v>28</v>
      </c>
      <c r="G27" s="54" t="s">
        <v>28</v>
      </c>
      <c r="H27" s="54">
        <v>0</v>
      </c>
      <c r="I27" s="54">
        <v>0</v>
      </c>
      <c r="J27" s="54">
        <v>0</v>
      </c>
      <c r="K27" s="54">
        <v>0</v>
      </c>
      <c r="L27" s="54">
        <v>0</v>
      </c>
      <c r="M27" s="54">
        <f t="shared" si="2"/>
        <v>0</v>
      </c>
    </row>
    <row r="28" spans="1:13" ht="15" customHeight="1" x14ac:dyDescent="0.25">
      <c r="A28" s="116" t="s">
        <v>243</v>
      </c>
      <c r="B28" s="119" t="s">
        <v>440</v>
      </c>
      <c r="C28" s="119" t="s">
        <v>445</v>
      </c>
      <c r="D28" s="53" t="s">
        <v>21</v>
      </c>
      <c r="E28" s="54" t="s">
        <v>28</v>
      </c>
      <c r="F28" s="54" t="s">
        <v>28</v>
      </c>
      <c r="G28" s="54" t="s">
        <v>28</v>
      </c>
      <c r="H28" s="54">
        <f>SUM(H29:H32)</f>
        <v>158639.42000000001</v>
      </c>
      <c r="I28" s="54">
        <f t="shared" ref="I28:L28" si="3">SUM(I29:I32)</f>
        <v>156208.9</v>
      </c>
      <c r="J28" s="54">
        <f t="shared" si="3"/>
        <v>155424.79999999999</v>
      </c>
      <c r="K28" s="54">
        <f t="shared" si="3"/>
        <v>154160.1</v>
      </c>
      <c r="L28" s="54">
        <f t="shared" si="3"/>
        <v>154358.79999999999</v>
      </c>
      <c r="M28" s="54">
        <f t="shared" si="2"/>
        <v>778792.02</v>
      </c>
    </row>
    <row r="29" spans="1:13" ht="26.25" customHeight="1" x14ac:dyDescent="0.25">
      <c r="A29" s="117"/>
      <c r="B29" s="120"/>
      <c r="C29" s="120"/>
      <c r="D29" s="53" t="s">
        <v>22</v>
      </c>
      <c r="E29" s="54" t="s">
        <v>28</v>
      </c>
      <c r="F29" s="54" t="s">
        <v>28</v>
      </c>
      <c r="G29" s="54" t="s">
        <v>28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f t="shared" si="2"/>
        <v>0</v>
      </c>
    </row>
    <row r="30" spans="1:13" ht="25.5" x14ac:dyDescent="0.25">
      <c r="A30" s="117"/>
      <c r="B30" s="120"/>
      <c r="C30" s="120"/>
      <c r="D30" s="53" t="s">
        <v>23</v>
      </c>
      <c r="E30" s="54" t="s">
        <v>28</v>
      </c>
      <c r="F30" s="54" t="s">
        <v>28</v>
      </c>
      <c r="G30" s="54" t="s">
        <v>28</v>
      </c>
      <c r="H30" s="54">
        <f>Лист2!H49</f>
        <v>158639.42000000001</v>
      </c>
      <c r="I30" s="54">
        <f>Лист2!I49</f>
        <v>156208.9</v>
      </c>
      <c r="J30" s="54">
        <f>Лист2!J49</f>
        <v>155424.79999999999</v>
      </c>
      <c r="K30" s="54">
        <f>Лист2!K49</f>
        <v>154160.1</v>
      </c>
      <c r="L30" s="54">
        <f>Лист2!L49</f>
        <v>154358.79999999999</v>
      </c>
      <c r="M30" s="54">
        <f t="shared" si="2"/>
        <v>778792.02</v>
      </c>
    </row>
    <row r="31" spans="1:13" ht="25.5" x14ac:dyDescent="0.25">
      <c r="A31" s="117"/>
      <c r="B31" s="120"/>
      <c r="C31" s="120"/>
      <c r="D31" s="53" t="s">
        <v>24</v>
      </c>
      <c r="E31" s="54" t="s">
        <v>28</v>
      </c>
      <c r="F31" s="54" t="s">
        <v>28</v>
      </c>
      <c r="G31" s="54" t="s">
        <v>28</v>
      </c>
      <c r="H31" s="54">
        <v>0</v>
      </c>
      <c r="I31" s="54">
        <v>0</v>
      </c>
      <c r="J31" s="54">
        <v>0</v>
      </c>
      <c r="K31" s="54">
        <v>0</v>
      </c>
      <c r="L31" s="54">
        <v>0</v>
      </c>
      <c r="M31" s="54">
        <f t="shared" si="2"/>
        <v>0</v>
      </c>
    </row>
    <row r="32" spans="1:13" ht="51" x14ac:dyDescent="0.25">
      <c r="A32" s="118"/>
      <c r="B32" s="121"/>
      <c r="C32" s="121"/>
      <c r="D32" s="53" t="s">
        <v>26</v>
      </c>
      <c r="E32" s="54" t="s">
        <v>28</v>
      </c>
      <c r="F32" s="54" t="s">
        <v>28</v>
      </c>
      <c r="G32" s="54" t="s">
        <v>28</v>
      </c>
      <c r="H32" s="54">
        <v>0</v>
      </c>
      <c r="I32" s="54">
        <v>0</v>
      </c>
      <c r="J32" s="54">
        <v>0</v>
      </c>
      <c r="K32" s="54">
        <v>0</v>
      </c>
      <c r="L32" s="54">
        <v>0</v>
      </c>
      <c r="M32" s="54">
        <f t="shared" si="2"/>
        <v>0</v>
      </c>
    </row>
    <row r="33" spans="1:13" ht="15" customHeight="1" x14ac:dyDescent="0.25">
      <c r="A33" s="116" t="s">
        <v>227</v>
      </c>
      <c r="B33" s="119" t="s">
        <v>444</v>
      </c>
      <c r="C33" s="119" t="s">
        <v>190</v>
      </c>
      <c r="D33" s="53" t="s">
        <v>21</v>
      </c>
      <c r="E33" s="54" t="s">
        <v>28</v>
      </c>
      <c r="F33" s="54" t="s">
        <v>28</v>
      </c>
      <c r="G33" s="54" t="s">
        <v>28</v>
      </c>
      <c r="H33" s="54">
        <f>SUM(H34:H37)</f>
        <v>132034.64000000001</v>
      </c>
      <c r="I33" s="54">
        <f t="shared" ref="I33:L33" si="4">SUM(I34:I37)</f>
        <v>156208.9</v>
      </c>
      <c r="J33" s="54">
        <f>SUM(J34:J37)</f>
        <v>155424.79999999999</v>
      </c>
      <c r="K33" s="54">
        <f t="shared" si="4"/>
        <v>154160.1</v>
      </c>
      <c r="L33" s="54">
        <f t="shared" si="4"/>
        <v>154358.79999999999</v>
      </c>
      <c r="M33" s="54">
        <f t="shared" si="2"/>
        <v>752187.24</v>
      </c>
    </row>
    <row r="34" spans="1:13" ht="27" customHeight="1" x14ac:dyDescent="0.25">
      <c r="A34" s="117"/>
      <c r="B34" s="120"/>
      <c r="C34" s="120"/>
      <c r="D34" s="53" t="s">
        <v>22</v>
      </c>
      <c r="E34" s="54" t="s">
        <v>28</v>
      </c>
      <c r="F34" s="54" t="s">
        <v>28</v>
      </c>
      <c r="G34" s="54" t="s">
        <v>28</v>
      </c>
      <c r="H34" s="54">
        <v>0</v>
      </c>
      <c r="I34" s="54">
        <v>0</v>
      </c>
      <c r="J34" s="54">
        <v>0</v>
      </c>
      <c r="K34" s="54">
        <v>0</v>
      </c>
      <c r="L34" s="54">
        <v>0</v>
      </c>
      <c r="M34" s="54">
        <f t="shared" si="2"/>
        <v>0</v>
      </c>
    </row>
    <row r="35" spans="1:13" ht="25.5" x14ac:dyDescent="0.25">
      <c r="A35" s="117"/>
      <c r="B35" s="120"/>
      <c r="C35" s="120"/>
      <c r="D35" s="53" t="s">
        <v>23</v>
      </c>
      <c r="E35" s="54" t="s">
        <v>28</v>
      </c>
      <c r="F35" s="54" t="s">
        <v>28</v>
      </c>
      <c r="G35" s="54" t="s">
        <v>28</v>
      </c>
      <c r="H35" s="54">
        <f>Лист2!H52</f>
        <v>132034.64000000001</v>
      </c>
      <c r="I35" s="54">
        <f>Лист2!I52</f>
        <v>156208.9</v>
      </c>
      <c r="J35" s="54">
        <f>Лист2!J52</f>
        <v>155424.79999999999</v>
      </c>
      <c r="K35" s="54">
        <f>Лист2!K52</f>
        <v>154160.1</v>
      </c>
      <c r="L35" s="54">
        <f>Лист2!L52</f>
        <v>154358.79999999999</v>
      </c>
      <c r="M35" s="54">
        <f t="shared" si="2"/>
        <v>752187.24</v>
      </c>
    </row>
    <row r="36" spans="1:13" ht="25.5" x14ac:dyDescent="0.25">
      <c r="A36" s="118"/>
      <c r="B36" s="121"/>
      <c r="C36" s="121"/>
      <c r="D36" s="53" t="s">
        <v>24</v>
      </c>
      <c r="E36" s="54" t="s">
        <v>28</v>
      </c>
      <c r="F36" s="54" t="s">
        <v>28</v>
      </c>
      <c r="G36" s="54" t="s">
        <v>28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54">
        <f t="shared" si="2"/>
        <v>0</v>
      </c>
    </row>
    <row r="37" spans="1:13" ht="51.75" customHeight="1" x14ac:dyDescent="0.25">
      <c r="A37" s="52"/>
      <c r="B37" s="53"/>
      <c r="C37" s="53"/>
      <c r="D37" s="53" t="s">
        <v>26</v>
      </c>
      <c r="E37" s="54" t="s">
        <v>28</v>
      </c>
      <c r="F37" s="54" t="s">
        <v>28</v>
      </c>
      <c r="G37" s="54" t="s">
        <v>28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4">
        <f t="shared" si="2"/>
        <v>0</v>
      </c>
    </row>
    <row r="38" spans="1:13" ht="13.5" customHeight="1" x14ac:dyDescent="0.25">
      <c r="A38" s="85" t="s">
        <v>225</v>
      </c>
      <c r="B38" s="126" t="s">
        <v>444</v>
      </c>
      <c r="C38" s="126" t="s">
        <v>195</v>
      </c>
      <c r="D38" s="68" t="s">
        <v>21</v>
      </c>
      <c r="E38" s="72" t="s">
        <v>28</v>
      </c>
      <c r="F38" s="72" t="s">
        <v>28</v>
      </c>
      <c r="G38" s="72" t="s">
        <v>28</v>
      </c>
      <c r="H38" s="72">
        <v>0</v>
      </c>
      <c r="I38" s="72">
        <v>0</v>
      </c>
      <c r="J38" s="72">
        <v>0</v>
      </c>
      <c r="K38" s="72">
        <v>0</v>
      </c>
      <c r="L38" s="72">
        <v>0</v>
      </c>
      <c r="M38" s="72">
        <f t="shared" si="2"/>
        <v>0</v>
      </c>
    </row>
    <row r="39" spans="1:13" ht="24.75" customHeight="1" x14ac:dyDescent="0.25">
      <c r="A39" s="85"/>
      <c r="B39" s="126"/>
      <c r="C39" s="126"/>
      <c r="D39" s="68" t="s">
        <v>22</v>
      </c>
      <c r="E39" s="72" t="s">
        <v>28</v>
      </c>
      <c r="F39" s="72" t="s">
        <v>28</v>
      </c>
      <c r="G39" s="72" t="s">
        <v>28</v>
      </c>
      <c r="H39" s="72">
        <v>0</v>
      </c>
      <c r="I39" s="72">
        <v>0</v>
      </c>
      <c r="J39" s="72">
        <v>0</v>
      </c>
      <c r="K39" s="72">
        <v>0</v>
      </c>
      <c r="L39" s="72">
        <v>0</v>
      </c>
      <c r="M39" s="72">
        <f t="shared" si="2"/>
        <v>0</v>
      </c>
    </row>
    <row r="40" spans="1:13" ht="23.25" customHeight="1" x14ac:dyDescent="0.25">
      <c r="A40" s="85"/>
      <c r="B40" s="126"/>
      <c r="C40" s="126"/>
      <c r="D40" s="68" t="s">
        <v>23</v>
      </c>
      <c r="E40" s="72" t="s">
        <v>28</v>
      </c>
      <c r="F40" s="72" t="s">
        <v>28</v>
      </c>
      <c r="G40" s="72" t="s">
        <v>28</v>
      </c>
      <c r="H40" s="72">
        <v>0</v>
      </c>
      <c r="I40" s="72">
        <v>0</v>
      </c>
      <c r="J40" s="72">
        <v>0</v>
      </c>
      <c r="K40" s="72">
        <v>0</v>
      </c>
      <c r="L40" s="72">
        <v>0</v>
      </c>
      <c r="M40" s="72">
        <f t="shared" si="2"/>
        <v>0</v>
      </c>
    </row>
    <row r="41" spans="1:13" ht="26.25" customHeight="1" x14ac:dyDescent="0.25">
      <c r="A41" s="85"/>
      <c r="B41" s="126"/>
      <c r="C41" s="126"/>
      <c r="D41" s="68" t="s">
        <v>24</v>
      </c>
      <c r="E41" s="72" t="s">
        <v>28</v>
      </c>
      <c r="F41" s="72" t="s">
        <v>28</v>
      </c>
      <c r="G41" s="72" t="s">
        <v>28</v>
      </c>
      <c r="H41" s="72">
        <v>0</v>
      </c>
      <c r="I41" s="72">
        <v>0</v>
      </c>
      <c r="J41" s="72">
        <v>0</v>
      </c>
      <c r="K41" s="72">
        <v>0</v>
      </c>
      <c r="L41" s="72">
        <v>0</v>
      </c>
      <c r="M41" s="72">
        <f t="shared" si="2"/>
        <v>0</v>
      </c>
    </row>
    <row r="42" spans="1:13" ht="51.75" customHeight="1" x14ac:dyDescent="0.25">
      <c r="A42" s="85"/>
      <c r="B42" s="126"/>
      <c r="C42" s="126"/>
      <c r="D42" s="68" t="s">
        <v>26</v>
      </c>
      <c r="E42" s="72" t="s">
        <v>28</v>
      </c>
      <c r="F42" s="72" t="s">
        <v>28</v>
      </c>
      <c r="G42" s="72" t="s">
        <v>28</v>
      </c>
      <c r="H42" s="72">
        <v>0</v>
      </c>
      <c r="I42" s="72">
        <v>0</v>
      </c>
      <c r="J42" s="72">
        <v>0</v>
      </c>
      <c r="K42" s="72">
        <v>0</v>
      </c>
      <c r="L42" s="72">
        <v>0</v>
      </c>
      <c r="M42" s="72">
        <f t="shared" si="2"/>
        <v>0</v>
      </c>
    </row>
    <row r="43" spans="1:13" ht="12" customHeight="1" x14ac:dyDescent="0.25">
      <c r="A43" s="116" t="s">
        <v>332</v>
      </c>
      <c r="B43" s="119" t="s">
        <v>444</v>
      </c>
      <c r="C43" s="119" t="s">
        <v>201</v>
      </c>
      <c r="D43" s="53" t="s">
        <v>21</v>
      </c>
      <c r="E43" s="54" t="s">
        <v>28</v>
      </c>
      <c r="F43" s="54">
        <f>SUM(F44:F47)</f>
        <v>8055.9000000000005</v>
      </c>
      <c r="G43" s="54">
        <f t="shared" ref="G43:L43" si="5">SUM(G44:G47)</f>
        <v>695.5</v>
      </c>
      <c r="H43" s="54">
        <f t="shared" si="5"/>
        <v>5029.2700000000004</v>
      </c>
      <c r="I43" s="54">
        <f t="shared" si="5"/>
        <v>791.14</v>
      </c>
      <c r="J43" s="54">
        <f t="shared" si="5"/>
        <v>580</v>
      </c>
      <c r="K43" s="54">
        <f t="shared" si="5"/>
        <v>0</v>
      </c>
      <c r="L43" s="54">
        <f t="shared" si="5"/>
        <v>6565</v>
      </c>
      <c r="M43" s="54">
        <f t="shared" ref="M43:M47" si="6">SUM(E43:L43)</f>
        <v>21716.81</v>
      </c>
    </row>
    <row r="44" spans="1:13" ht="24.75" customHeight="1" x14ac:dyDescent="0.25">
      <c r="A44" s="117"/>
      <c r="B44" s="120"/>
      <c r="C44" s="120"/>
      <c r="D44" s="53" t="s">
        <v>22</v>
      </c>
      <c r="E44" s="54" t="s">
        <v>28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54">
        <f t="shared" si="6"/>
        <v>0</v>
      </c>
    </row>
    <row r="45" spans="1:13" ht="25.5" x14ac:dyDescent="0.25">
      <c r="A45" s="117"/>
      <c r="B45" s="120"/>
      <c r="C45" s="120"/>
      <c r="D45" s="53" t="s">
        <v>23</v>
      </c>
      <c r="E45" s="54" t="s">
        <v>28</v>
      </c>
      <c r="F45" s="54">
        <f>Лист2!F71</f>
        <v>5019.1000000000004</v>
      </c>
      <c r="G45" s="54">
        <f>Лист2!G71</f>
        <v>695.5</v>
      </c>
      <c r="H45" s="54">
        <f>Лист2!H71</f>
        <v>3019.27</v>
      </c>
      <c r="I45" s="54">
        <f>Лист2!I71</f>
        <v>791.14</v>
      </c>
      <c r="J45" s="54">
        <f>Лист2!J71</f>
        <v>580</v>
      </c>
      <c r="K45" s="54">
        <f>Лист2!K71</f>
        <v>0</v>
      </c>
      <c r="L45" s="54">
        <f>Лист2!L71</f>
        <v>0</v>
      </c>
      <c r="M45" s="54">
        <f t="shared" si="6"/>
        <v>10105.01</v>
      </c>
    </row>
    <row r="46" spans="1:13" ht="24.75" customHeight="1" x14ac:dyDescent="0.25">
      <c r="A46" s="117"/>
      <c r="B46" s="120"/>
      <c r="C46" s="120"/>
      <c r="D46" s="53" t="s">
        <v>24</v>
      </c>
      <c r="E46" s="54" t="s">
        <v>28</v>
      </c>
      <c r="F46" s="54">
        <v>3036.8</v>
      </c>
      <c r="G46" s="54">
        <v>0</v>
      </c>
      <c r="H46" s="54">
        <v>2010</v>
      </c>
      <c r="I46" s="54">
        <v>0</v>
      </c>
      <c r="J46" s="54">
        <v>0</v>
      </c>
      <c r="K46" s="54">
        <v>0</v>
      </c>
      <c r="L46" s="54">
        <v>6565</v>
      </c>
      <c r="M46" s="54">
        <f t="shared" si="6"/>
        <v>11611.8</v>
      </c>
    </row>
    <row r="47" spans="1:13" ht="51" x14ac:dyDescent="0.25">
      <c r="A47" s="118"/>
      <c r="B47" s="121"/>
      <c r="C47" s="121"/>
      <c r="D47" s="53" t="s">
        <v>26</v>
      </c>
      <c r="E47" s="54" t="s">
        <v>28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54">
        <f t="shared" si="6"/>
        <v>0</v>
      </c>
    </row>
    <row r="48" spans="1:13" ht="15" customHeight="1" x14ac:dyDescent="0.25">
      <c r="A48" s="116" t="s">
        <v>339</v>
      </c>
      <c r="B48" s="119" t="s">
        <v>444</v>
      </c>
      <c r="C48" s="119" t="s">
        <v>458</v>
      </c>
      <c r="D48" s="53" t="s">
        <v>21</v>
      </c>
      <c r="E48" s="54" t="s">
        <v>28</v>
      </c>
      <c r="F48" s="54">
        <f>SUM(F49:F52)</f>
        <v>4289.1000000000004</v>
      </c>
      <c r="G48" s="54">
        <f t="shared" ref="G48:L48" si="7">SUM(G49:G52)</f>
        <v>2870</v>
      </c>
      <c r="H48" s="54">
        <f t="shared" si="7"/>
        <v>5250.78</v>
      </c>
      <c r="I48" s="54">
        <f t="shared" si="7"/>
        <v>797.66</v>
      </c>
      <c r="J48" s="54">
        <f t="shared" si="7"/>
        <v>6000</v>
      </c>
      <c r="K48" s="54">
        <f t="shared" si="7"/>
        <v>0</v>
      </c>
      <c r="L48" s="54">
        <f t="shared" si="7"/>
        <v>0</v>
      </c>
      <c r="M48" s="54">
        <f t="shared" ref="M48:M52" si="8">SUM(E48:L48)</f>
        <v>19207.54</v>
      </c>
    </row>
    <row r="49" spans="1:13" ht="28.5" customHeight="1" x14ac:dyDescent="0.25">
      <c r="A49" s="117"/>
      <c r="B49" s="120"/>
      <c r="C49" s="122"/>
      <c r="D49" s="53" t="s">
        <v>22</v>
      </c>
      <c r="E49" s="54" t="s">
        <v>28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54">
        <f t="shared" si="8"/>
        <v>0</v>
      </c>
    </row>
    <row r="50" spans="1:13" ht="25.5" x14ac:dyDescent="0.25">
      <c r="A50" s="117"/>
      <c r="B50" s="120"/>
      <c r="C50" s="122"/>
      <c r="D50" s="53" t="s">
        <v>23</v>
      </c>
      <c r="E50" s="54" t="s">
        <v>28</v>
      </c>
      <c r="F50" s="54">
        <v>4289.1000000000004</v>
      </c>
      <c r="G50" s="54">
        <v>2870</v>
      </c>
      <c r="H50" s="54">
        <v>5250.78</v>
      </c>
      <c r="I50" s="54">
        <v>797.66</v>
      </c>
      <c r="J50" s="54">
        <v>6000</v>
      </c>
      <c r="K50" s="54">
        <v>0</v>
      </c>
      <c r="L50" s="54">
        <v>0</v>
      </c>
      <c r="M50" s="54">
        <f t="shared" si="8"/>
        <v>19207.54</v>
      </c>
    </row>
    <row r="51" spans="1:13" ht="25.5" x14ac:dyDescent="0.25">
      <c r="A51" s="118"/>
      <c r="B51" s="121"/>
      <c r="C51" s="123"/>
      <c r="D51" s="53" t="s">
        <v>24</v>
      </c>
      <c r="E51" s="54" t="s">
        <v>28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54">
        <f t="shared" si="8"/>
        <v>0</v>
      </c>
    </row>
    <row r="52" spans="1:13" ht="94.5" customHeight="1" x14ac:dyDescent="0.25">
      <c r="A52" s="74"/>
      <c r="B52" s="75"/>
      <c r="C52" s="70" t="s">
        <v>459</v>
      </c>
      <c r="D52" s="53" t="s">
        <v>26</v>
      </c>
      <c r="E52" s="54" t="s">
        <v>28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54">
        <f t="shared" si="8"/>
        <v>0</v>
      </c>
    </row>
    <row r="53" spans="1:13" ht="15" customHeight="1" x14ac:dyDescent="0.25">
      <c r="A53" s="116" t="s">
        <v>350</v>
      </c>
      <c r="B53" s="119" t="s">
        <v>444</v>
      </c>
      <c r="C53" s="119" t="s">
        <v>196</v>
      </c>
      <c r="D53" s="53" t="s">
        <v>21</v>
      </c>
      <c r="E53" s="54">
        <f>SUM(E54:E57)</f>
        <v>12665.7</v>
      </c>
      <c r="F53" s="54">
        <f t="shared" ref="F53:L53" si="9">SUM(F54:F57)</f>
        <v>11630.1</v>
      </c>
      <c r="G53" s="54">
        <f t="shared" si="9"/>
        <v>3138.9300000000003</v>
      </c>
      <c r="H53" s="54">
        <f t="shared" si="9"/>
        <v>10452.590000000002</v>
      </c>
      <c r="I53" s="54">
        <f t="shared" si="9"/>
        <v>6647.52</v>
      </c>
      <c r="J53" s="54">
        <f t="shared" si="9"/>
        <v>12920</v>
      </c>
      <c r="K53" s="54">
        <f t="shared" si="9"/>
        <v>20000</v>
      </c>
      <c r="L53" s="54">
        <f t="shared" si="9"/>
        <v>20000</v>
      </c>
      <c r="M53" s="54">
        <f>SUM(E53:L53)</f>
        <v>97454.840000000011</v>
      </c>
    </row>
    <row r="54" spans="1:13" ht="27" customHeight="1" x14ac:dyDescent="0.25">
      <c r="A54" s="124"/>
      <c r="B54" s="125"/>
      <c r="C54" s="125"/>
      <c r="D54" s="53" t="s">
        <v>22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54">
        <f t="shared" ref="M54:M57" si="10">SUM(E54:L54)</f>
        <v>0</v>
      </c>
    </row>
    <row r="55" spans="1:13" ht="25.5" x14ac:dyDescent="0.25">
      <c r="A55" s="124"/>
      <c r="B55" s="125"/>
      <c r="C55" s="125"/>
      <c r="D55" s="53" t="s">
        <v>23</v>
      </c>
      <c r="E55" s="54">
        <f>SUM(Лист2!E85:E87)</f>
        <v>12665.7</v>
      </c>
      <c r="F55" s="54">
        <f>SUM(Лист2!F85:F87)</f>
        <v>11630.1</v>
      </c>
      <c r="G55" s="54">
        <f>SUM(Лист2!G85:G87)</f>
        <v>3138.9300000000003</v>
      </c>
      <c r="H55" s="54">
        <f>SUM(Лист2!H85:H87)</f>
        <v>10452.590000000002</v>
      </c>
      <c r="I55" s="54">
        <f>SUM(Лист2!I85:I87)</f>
        <v>6647.52</v>
      </c>
      <c r="J55" s="54">
        <f>SUM(Лист2!J85:J87)</f>
        <v>12920</v>
      </c>
      <c r="K55" s="54">
        <f>SUM(Лист2!K85:K87)</f>
        <v>20000</v>
      </c>
      <c r="L55" s="54">
        <f>SUM(Лист2!L85:L87)</f>
        <v>20000</v>
      </c>
      <c r="M55" s="54">
        <f t="shared" si="10"/>
        <v>97454.840000000011</v>
      </c>
    </row>
    <row r="56" spans="1:13" ht="27.75" customHeight="1" x14ac:dyDescent="0.25">
      <c r="A56" s="124"/>
      <c r="B56" s="125"/>
      <c r="C56" s="125"/>
      <c r="D56" s="53" t="s">
        <v>24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4">
        <v>0</v>
      </c>
      <c r="M56" s="54">
        <f t="shared" si="10"/>
        <v>0</v>
      </c>
    </row>
    <row r="57" spans="1:13" ht="56.25" customHeight="1" x14ac:dyDescent="0.25">
      <c r="A57" s="111"/>
      <c r="B57" s="112"/>
      <c r="C57" s="112"/>
      <c r="D57" s="53" t="s">
        <v>26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4">
        <v>0</v>
      </c>
      <c r="M57" s="54">
        <f t="shared" si="10"/>
        <v>0</v>
      </c>
    </row>
    <row r="58" spans="1:13" ht="17.25" customHeight="1" x14ac:dyDescent="0.25">
      <c r="A58" s="116" t="s">
        <v>380</v>
      </c>
      <c r="B58" s="119" t="s">
        <v>444</v>
      </c>
      <c r="C58" s="119" t="s">
        <v>186</v>
      </c>
      <c r="D58" s="53" t="s">
        <v>21</v>
      </c>
      <c r="E58" s="54" t="s">
        <v>28</v>
      </c>
      <c r="F58" s="54" t="s">
        <v>28</v>
      </c>
      <c r="G58" s="54" t="s">
        <v>28</v>
      </c>
      <c r="H58" s="54" t="s">
        <v>28</v>
      </c>
      <c r="I58" s="54">
        <f>SUM(I59:I60)</f>
        <v>28413.4</v>
      </c>
      <c r="J58" s="54">
        <f t="shared" ref="J58:M58" si="11">SUM(J59:J60)</f>
        <v>24595.7</v>
      </c>
      <c r="K58" s="54">
        <f t="shared" si="11"/>
        <v>0</v>
      </c>
      <c r="L58" s="54">
        <f t="shared" si="11"/>
        <v>0</v>
      </c>
      <c r="M58" s="54">
        <f t="shared" si="11"/>
        <v>53009.100000000006</v>
      </c>
    </row>
    <row r="59" spans="1:13" ht="27" customHeight="1" x14ac:dyDescent="0.25">
      <c r="A59" s="117"/>
      <c r="B59" s="120"/>
      <c r="C59" s="120"/>
      <c r="D59" s="53" t="s">
        <v>22</v>
      </c>
      <c r="E59" s="54" t="s">
        <v>28</v>
      </c>
      <c r="F59" s="54" t="s">
        <v>28</v>
      </c>
      <c r="G59" s="54" t="s">
        <v>28</v>
      </c>
      <c r="H59" s="54" t="s">
        <v>28</v>
      </c>
      <c r="I59" s="54">
        <v>26992.7</v>
      </c>
      <c r="J59" s="54">
        <v>0</v>
      </c>
      <c r="K59" s="54">
        <v>0</v>
      </c>
      <c r="L59" s="54">
        <v>0</v>
      </c>
      <c r="M59" s="54">
        <f>SUM(I59:L59)</f>
        <v>26992.7</v>
      </c>
    </row>
    <row r="60" spans="1:13" ht="28.5" customHeight="1" x14ac:dyDescent="0.25">
      <c r="A60" s="117"/>
      <c r="B60" s="120"/>
      <c r="C60" s="120"/>
      <c r="D60" s="53" t="s">
        <v>23</v>
      </c>
      <c r="E60" s="54" t="s">
        <v>28</v>
      </c>
      <c r="F60" s="54" t="s">
        <v>28</v>
      </c>
      <c r="G60" s="54" t="s">
        <v>28</v>
      </c>
      <c r="H60" s="54" t="s">
        <v>28</v>
      </c>
      <c r="I60" s="54">
        <f>Лист2!I98</f>
        <v>1420.7</v>
      </c>
      <c r="J60" s="54">
        <f>Лист2!J98</f>
        <v>24595.7</v>
      </c>
      <c r="K60" s="54">
        <f>Лист2!K98</f>
        <v>0</v>
      </c>
      <c r="L60" s="54">
        <f>Лист2!L98</f>
        <v>0</v>
      </c>
      <c r="M60" s="54">
        <f t="shared" ref="M60:M62" si="12">SUM(I60:L60)</f>
        <v>26016.400000000001</v>
      </c>
    </row>
    <row r="61" spans="1:13" ht="27" customHeight="1" x14ac:dyDescent="0.25">
      <c r="A61" s="117"/>
      <c r="B61" s="120"/>
      <c r="C61" s="120"/>
      <c r="D61" s="53" t="s">
        <v>24</v>
      </c>
      <c r="E61" s="54" t="s">
        <v>28</v>
      </c>
      <c r="F61" s="54" t="s">
        <v>28</v>
      </c>
      <c r="G61" s="54" t="s">
        <v>28</v>
      </c>
      <c r="H61" s="54" t="s">
        <v>28</v>
      </c>
      <c r="I61" s="54">
        <v>0</v>
      </c>
      <c r="J61" s="54">
        <v>0</v>
      </c>
      <c r="K61" s="54">
        <v>0</v>
      </c>
      <c r="L61" s="54">
        <v>0</v>
      </c>
      <c r="M61" s="54">
        <f t="shared" si="12"/>
        <v>0</v>
      </c>
    </row>
    <row r="62" spans="1:13" ht="55.5" customHeight="1" x14ac:dyDescent="0.25">
      <c r="A62" s="118"/>
      <c r="B62" s="121"/>
      <c r="C62" s="121"/>
      <c r="D62" s="53" t="s">
        <v>26</v>
      </c>
      <c r="E62" s="54" t="s">
        <v>28</v>
      </c>
      <c r="F62" s="54" t="s">
        <v>28</v>
      </c>
      <c r="G62" s="54" t="s">
        <v>28</v>
      </c>
      <c r="H62" s="54" t="s">
        <v>28</v>
      </c>
      <c r="I62" s="54">
        <v>0</v>
      </c>
      <c r="J62" s="54">
        <v>0</v>
      </c>
      <c r="K62" s="54">
        <v>0</v>
      </c>
      <c r="L62" s="54">
        <v>0</v>
      </c>
      <c r="M62" s="54">
        <f t="shared" si="12"/>
        <v>0</v>
      </c>
    </row>
    <row r="63" spans="1:13" ht="14.25" customHeight="1" x14ac:dyDescent="0.25">
      <c r="A63" s="116" t="s">
        <v>183</v>
      </c>
      <c r="B63" s="113" t="s">
        <v>444</v>
      </c>
      <c r="C63" s="113" t="s">
        <v>451</v>
      </c>
      <c r="D63" s="53" t="s">
        <v>21</v>
      </c>
      <c r="E63" s="54" t="s">
        <v>28</v>
      </c>
      <c r="F63" s="54" t="s">
        <v>28</v>
      </c>
      <c r="G63" s="54" t="s">
        <v>28</v>
      </c>
      <c r="H63" s="54" t="s">
        <v>28</v>
      </c>
      <c r="I63" s="54">
        <f>SUM(I64:I67)</f>
        <v>0</v>
      </c>
      <c r="J63" s="54">
        <f t="shared" ref="J63:L63" si="13">SUM(J64:J67)</f>
        <v>0</v>
      </c>
      <c r="K63" s="54">
        <f t="shared" si="13"/>
        <v>0</v>
      </c>
      <c r="L63" s="54">
        <f t="shared" si="13"/>
        <v>0</v>
      </c>
      <c r="M63" s="54">
        <f t="shared" ref="M63:M67" si="14">SUM(E63:L63)</f>
        <v>0</v>
      </c>
    </row>
    <row r="64" spans="1:13" ht="25.5" customHeight="1" x14ac:dyDescent="0.25">
      <c r="A64" s="117"/>
      <c r="B64" s="114"/>
      <c r="C64" s="114"/>
      <c r="D64" s="53" t="s">
        <v>22</v>
      </c>
      <c r="E64" s="54" t="s">
        <v>28</v>
      </c>
      <c r="F64" s="54" t="s">
        <v>28</v>
      </c>
      <c r="G64" s="54" t="s">
        <v>28</v>
      </c>
      <c r="H64" s="54" t="s">
        <v>28</v>
      </c>
      <c r="I64" s="54">
        <v>0</v>
      </c>
      <c r="J64" s="54">
        <v>0</v>
      </c>
      <c r="K64" s="54">
        <v>0</v>
      </c>
      <c r="L64" s="54">
        <v>0</v>
      </c>
      <c r="M64" s="54">
        <f t="shared" si="14"/>
        <v>0</v>
      </c>
    </row>
    <row r="65" spans="1:13" ht="25.5" customHeight="1" x14ac:dyDescent="0.25">
      <c r="A65" s="118"/>
      <c r="B65" s="115"/>
      <c r="C65" s="115"/>
      <c r="D65" s="53" t="s">
        <v>23</v>
      </c>
      <c r="E65" s="54" t="s">
        <v>28</v>
      </c>
      <c r="F65" s="54" t="s">
        <v>28</v>
      </c>
      <c r="G65" s="54" t="s">
        <v>28</v>
      </c>
      <c r="H65" s="54" t="s">
        <v>28</v>
      </c>
      <c r="I65" s="54">
        <f>Лист2!I110</f>
        <v>0</v>
      </c>
      <c r="J65" s="54">
        <v>0</v>
      </c>
      <c r="K65" s="54">
        <v>0</v>
      </c>
      <c r="L65" s="54">
        <f>Лист2!L110</f>
        <v>0</v>
      </c>
      <c r="M65" s="54">
        <f t="shared" si="14"/>
        <v>0</v>
      </c>
    </row>
    <row r="66" spans="1:13" ht="26.25" customHeight="1" x14ac:dyDescent="0.25">
      <c r="A66" s="116"/>
      <c r="B66" s="113"/>
      <c r="C66" s="113"/>
      <c r="D66" s="53" t="s">
        <v>24</v>
      </c>
      <c r="E66" s="54" t="s">
        <v>28</v>
      </c>
      <c r="F66" s="54" t="s">
        <v>28</v>
      </c>
      <c r="G66" s="54" t="s">
        <v>28</v>
      </c>
      <c r="H66" s="54" t="s">
        <v>28</v>
      </c>
      <c r="I66" s="54">
        <v>0</v>
      </c>
      <c r="J66" s="54">
        <v>0</v>
      </c>
      <c r="K66" s="54">
        <v>0</v>
      </c>
      <c r="L66" s="54">
        <v>0</v>
      </c>
      <c r="M66" s="54">
        <f t="shared" si="14"/>
        <v>0</v>
      </c>
    </row>
    <row r="67" spans="1:13" ht="51" customHeight="1" x14ac:dyDescent="0.25">
      <c r="A67" s="111"/>
      <c r="B67" s="112"/>
      <c r="C67" s="112"/>
      <c r="D67" s="53" t="s">
        <v>26</v>
      </c>
      <c r="E67" s="54" t="s">
        <v>28</v>
      </c>
      <c r="F67" s="54" t="s">
        <v>28</v>
      </c>
      <c r="G67" s="54" t="s">
        <v>28</v>
      </c>
      <c r="H67" s="54" t="s">
        <v>28</v>
      </c>
      <c r="I67" s="54">
        <v>0</v>
      </c>
      <c r="J67" s="54">
        <v>0</v>
      </c>
      <c r="K67" s="54">
        <v>0</v>
      </c>
      <c r="L67" s="54">
        <v>0</v>
      </c>
      <c r="M67" s="54">
        <f t="shared" si="14"/>
        <v>0</v>
      </c>
    </row>
    <row r="68" spans="1:13" ht="15" customHeight="1" x14ac:dyDescent="0.25"/>
    <row r="69" spans="1:13" ht="29.25" customHeight="1" x14ac:dyDescent="0.25">
      <c r="A69" s="28"/>
    </row>
    <row r="70" spans="1:13" ht="16.5" x14ac:dyDescent="0.25">
      <c r="A70" s="127" t="s">
        <v>417</v>
      </c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</row>
    <row r="72" spans="1:13" ht="52.5" customHeight="1" x14ac:dyDescent="0.25"/>
    <row r="73" spans="1:13" ht="15" customHeight="1" x14ac:dyDescent="0.25"/>
    <row r="74" spans="1:13" ht="16.5" customHeight="1" x14ac:dyDescent="0.25"/>
    <row r="77" spans="1:13" ht="52.5" customHeight="1" x14ac:dyDescent="0.25"/>
    <row r="78" spans="1:13" ht="17.25" customHeight="1" x14ac:dyDescent="0.25"/>
    <row r="79" spans="1:13" ht="17.25" customHeight="1" x14ac:dyDescent="0.25"/>
    <row r="80" spans="1:13" ht="18" customHeight="1" x14ac:dyDescent="0.25"/>
    <row r="82" ht="55.5" customHeight="1" x14ac:dyDescent="0.25"/>
    <row r="83" ht="15" customHeight="1" x14ac:dyDescent="0.25"/>
    <row r="84" ht="15" customHeight="1" x14ac:dyDescent="0.25"/>
    <row r="87" ht="54" customHeight="1" x14ac:dyDescent="0.25"/>
    <row r="88" ht="15" customHeight="1" x14ac:dyDescent="0.25"/>
    <row r="89" ht="15" customHeight="1" x14ac:dyDescent="0.25"/>
    <row r="92" ht="53.25" customHeight="1" x14ac:dyDescent="0.25"/>
    <row r="94" ht="15" customHeight="1" x14ac:dyDescent="0.25"/>
    <row r="99" ht="15" customHeight="1" x14ac:dyDescent="0.25"/>
    <row r="104" ht="15" customHeight="1" x14ac:dyDescent="0.25"/>
    <row r="109" ht="15" customHeight="1" x14ac:dyDescent="0.25"/>
    <row r="114" ht="15" customHeight="1" x14ac:dyDescent="0.25"/>
    <row r="119" ht="15" customHeight="1" x14ac:dyDescent="0.25"/>
    <row r="124" ht="15" customHeight="1" x14ac:dyDescent="0.25"/>
    <row r="129" ht="15" customHeight="1" x14ac:dyDescent="0.25"/>
    <row r="134" ht="15" customHeight="1" x14ac:dyDescent="0.25"/>
    <row r="139" ht="15" customHeight="1" x14ac:dyDescent="0.25"/>
    <row r="144" ht="15" customHeight="1" x14ac:dyDescent="0.25"/>
    <row r="149" ht="15" customHeight="1" x14ac:dyDescent="0.25"/>
    <row r="154" ht="15" customHeight="1" x14ac:dyDescent="0.25"/>
    <row r="159" ht="15" customHeight="1" x14ac:dyDescent="0.25"/>
    <row r="164" ht="15" customHeight="1" x14ac:dyDescent="0.25"/>
    <row r="169" ht="15" customHeight="1" x14ac:dyDescent="0.25"/>
    <row r="175" ht="15" customHeight="1" x14ac:dyDescent="0.25"/>
    <row r="180" ht="15" customHeight="1" x14ac:dyDescent="0.25"/>
    <row r="185" ht="15" customHeight="1" x14ac:dyDescent="0.25"/>
    <row r="190" ht="15" customHeight="1" x14ac:dyDescent="0.25"/>
    <row r="195" ht="15" customHeight="1" x14ac:dyDescent="0.25"/>
    <row r="200" ht="15" customHeight="1" x14ac:dyDescent="0.25"/>
    <row r="205" ht="15" customHeight="1" x14ac:dyDescent="0.25"/>
    <row r="210" ht="15" customHeight="1" x14ac:dyDescent="0.25"/>
    <row r="215" ht="15" customHeight="1" x14ac:dyDescent="0.25"/>
    <row r="220" ht="15" customHeight="1" x14ac:dyDescent="0.25"/>
    <row r="225" ht="15" customHeight="1" x14ac:dyDescent="0.25"/>
    <row r="230" ht="15" customHeight="1" x14ac:dyDescent="0.25"/>
    <row r="235" ht="15" customHeight="1" x14ac:dyDescent="0.25"/>
    <row r="240" ht="15" customHeight="1" x14ac:dyDescent="0.25"/>
    <row r="245" ht="15" customHeight="1" x14ac:dyDescent="0.25"/>
  </sheetData>
  <mergeCells count="50">
    <mergeCell ref="A18:A19"/>
    <mergeCell ref="B18:B19"/>
    <mergeCell ref="C18:C19"/>
    <mergeCell ref="A20:A22"/>
    <mergeCell ref="B20:B22"/>
    <mergeCell ref="C20:C22"/>
    <mergeCell ref="J3:M3"/>
    <mergeCell ref="J1:M1"/>
    <mergeCell ref="A13:A17"/>
    <mergeCell ref="B13:B17"/>
    <mergeCell ref="C13:C17"/>
    <mergeCell ref="D10:D11"/>
    <mergeCell ref="E10:M10"/>
    <mergeCell ref="A7:M7"/>
    <mergeCell ref="A8:M8"/>
    <mergeCell ref="J5:M5"/>
    <mergeCell ref="A10:A11"/>
    <mergeCell ref="B10:B11"/>
    <mergeCell ref="C10:C11"/>
    <mergeCell ref="A70:M70"/>
    <mergeCell ref="A33:A36"/>
    <mergeCell ref="B33:B36"/>
    <mergeCell ref="C33:C36"/>
    <mergeCell ref="A43:A47"/>
    <mergeCell ref="B43:B47"/>
    <mergeCell ref="C43:C47"/>
    <mergeCell ref="A58:A62"/>
    <mergeCell ref="B58:B62"/>
    <mergeCell ref="C58:C62"/>
    <mergeCell ref="A38:A42"/>
    <mergeCell ref="B38:B42"/>
    <mergeCell ref="C38:C42"/>
    <mergeCell ref="C23:C27"/>
    <mergeCell ref="A23:A27"/>
    <mergeCell ref="A28:A32"/>
    <mergeCell ref="B28:B32"/>
    <mergeCell ref="C28:C32"/>
    <mergeCell ref="B23:B27"/>
    <mergeCell ref="A48:A51"/>
    <mergeCell ref="B48:B51"/>
    <mergeCell ref="C48:C51"/>
    <mergeCell ref="A53:A57"/>
    <mergeCell ref="B53:B57"/>
    <mergeCell ref="C53:C57"/>
    <mergeCell ref="C63:C65"/>
    <mergeCell ref="B63:B65"/>
    <mergeCell ref="A63:A65"/>
    <mergeCell ref="A66:A67"/>
    <mergeCell ref="B66:B67"/>
    <mergeCell ref="C66:C67"/>
  </mergeCells>
  <pageMargins left="0.70866141732283472" right="0.70866141732283472" top="0.74803149606299213" bottom="0.74803149606299213" header="0.31496062992125984" footer="0.31496062992125984"/>
  <pageSetup paperSize="9" firstPageNumber="19" orientation="landscape" useFirstPageNumber="1" verticalDpi="0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8"/>
  <sheetViews>
    <sheetView workbookViewId="0">
      <selection activeCell="A3" sqref="A3:M3"/>
    </sheetView>
  </sheetViews>
  <sheetFormatPr defaultRowHeight="15" x14ac:dyDescent="0.25"/>
  <cols>
    <col min="1" max="1" width="4" customWidth="1"/>
    <col min="2" max="2" width="9.28515625" customWidth="1"/>
    <col min="3" max="3" width="26.85546875" customWidth="1"/>
    <col min="4" max="4" width="11.7109375" customWidth="1"/>
    <col min="5" max="5" width="8.42578125" customWidth="1"/>
    <col min="6" max="7" width="8.7109375" customWidth="1"/>
    <col min="8" max="8" width="8.85546875" customWidth="1"/>
    <col min="9" max="10" width="8.7109375" customWidth="1"/>
    <col min="11" max="11" width="8" customWidth="1"/>
    <col min="12" max="12" width="9" customWidth="1"/>
    <col min="13" max="13" width="9.42578125" customWidth="1"/>
    <col min="14" max="14" width="7.42578125" customWidth="1"/>
    <col min="15" max="15" width="10.5703125" customWidth="1"/>
    <col min="16" max="16" width="10.28515625" customWidth="1"/>
    <col min="17" max="17" width="11.42578125" customWidth="1"/>
  </cols>
  <sheetData>
    <row r="1" spans="1:17" ht="18.75" x14ac:dyDescent="0.3">
      <c r="A1" s="149" t="s">
        <v>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"/>
      <c r="O1" s="1"/>
      <c r="P1" s="1"/>
      <c r="Q1" s="1"/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8.75" x14ac:dyDescent="0.3">
      <c r="A3" s="149" t="s">
        <v>4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"/>
      <c r="O3" s="1"/>
      <c r="P3" s="1"/>
      <c r="Q3" s="1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8.75" x14ac:dyDescent="0.3">
      <c r="A5" s="149" t="s">
        <v>1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"/>
      <c r="O5" s="1"/>
      <c r="P5" s="1"/>
      <c r="Q5" s="1"/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8.75" x14ac:dyDescent="0.3">
      <c r="A7" s="84" t="s">
        <v>418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1"/>
      <c r="O7" s="1"/>
      <c r="P7" s="1"/>
      <c r="Q7" s="1"/>
    </row>
    <row r="8" spans="1:17" ht="18.75" x14ac:dyDescent="0.3">
      <c r="A8" s="147" t="s">
        <v>6</v>
      </c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"/>
      <c r="O8" s="1"/>
      <c r="P8" s="1"/>
      <c r="Q8" s="1"/>
    </row>
    <row r="10" spans="1:17" x14ac:dyDescent="0.25">
      <c r="A10" s="86" t="s">
        <v>7</v>
      </c>
      <c r="B10" s="86" t="s">
        <v>8</v>
      </c>
      <c r="C10" s="86" t="s">
        <v>9</v>
      </c>
      <c r="D10" s="86" t="s">
        <v>10</v>
      </c>
      <c r="E10" s="87" t="s">
        <v>20</v>
      </c>
      <c r="F10" s="87"/>
      <c r="G10" s="87"/>
      <c r="H10" s="87"/>
      <c r="I10" s="87"/>
      <c r="J10" s="87"/>
      <c r="K10" s="87"/>
      <c r="L10" s="87"/>
      <c r="M10" s="87"/>
      <c r="N10" s="1"/>
      <c r="O10" s="1"/>
      <c r="P10" s="1"/>
      <c r="Q10" s="1"/>
    </row>
    <row r="11" spans="1:17" ht="114.75" customHeight="1" x14ac:dyDescent="0.25">
      <c r="A11" s="86"/>
      <c r="B11" s="86"/>
      <c r="C11" s="86"/>
      <c r="D11" s="86"/>
      <c r="E11" s="2" t="s">
        <v>11</v>
      </c>
      <c r="F11" s="2" t="s">
        <v>16</v>
      </c>
      <c r="G11" s="2" t="s">
        <v>17</v>
      </c>
      <c r="H11" s="2" t="s">
        <v>18</v>
      </c>
      <c r="I11" s="2" t="s">
        <v>19</v>
      </c>
      <c r="J11" s="2" t="s">
        <v>12</v>
      </c>
      <c r="K11" s="2" t="s">
        <v>13</v>
      </c>
      <c r="L11" s="2" t="s">
        <v>14</v>
      </c>
      <c r="M11" s="2" t="s">
        <v>15</v>
      </c>
    </row>
    <row r="12" spans="1:17" x14ac:dyDescent="0.25">
      <c r="A12" s="2">
        <v>1</v>
      </c>
      <c r="B12" s="2">
        <v>2</v>
      </c>
      <c r="C12" s="2">
        <v>3</v>
      </c>
      <c r="D12" s="2">
        <v>4</v>
      </c>
      <c r="E12" s="2">
        <v>5</v>
      </c>
      <c r="F12" s="2">
        <v>6</v>
      </c>
      <c r="G12" s="2">
        <v>7</v>
      </c>
      <c r="H12" s="2">
        <v>8</v>
      </c>
      <c r="I12" s="2">
        <v>9</v>
      </c>
      <c r="J12" s="2">
        <v>10</v>
      </c>
      <c r="K12" s="2">
        <v>11</v>
      </c>
      <c r="L12" s="2">
        <v>12</v>
      </c>
      <c r="M12" s="2">
        <v>13</v>
      </c>
    </row>
    <row r="13" spans="1:17" ht="12.75" customHeight="1" x14ac:dyDescent="0.25">
      <c r="A13" s="154"/>
      <c r="B13" s="126" t="s">
        <v>181</v>
      </c>
      <c r="C13" s="126" t="s">
        <v>223</v>
      </c>
      <c r="D13" s="4" t="s">
        <v>21</v>
      </c>
      <c r="E13" s="2">
        <f>SUM(Лист1!E14:E17)</f>
        <v>233217.6</v>
      </c>
      <c r="F13" s="2">
        <f>SUM(Лист1!F14:F17)</f>
        <v>246355.84000000003</v>
      </c>
      <c r="G13" s="2">
        <f>SUM(Лист1!G14:G17)</f>
        <v>207293.09</v>
      </c>
      <c r="H13" s="2">
        <f>SUM(Лист1!H14:H17)</f>
        <v>219045.15000000002</v>
      </c>
      <c r="I13" s="2">
        <f>SUM(Лист1!I14:I17)</f>
        <v>233985.12</v>
      </c>
      <c r="J13" s="36">
        <f>SUM(Лист1!J14:J17)</f>
        <v>236474.80000000002</v>
      </c>
      <c r="K13" s="36">
        <f>SUM(Лист1!K14:K17)</f>
        <v>206761.60000000001</v>
      </c>
      <c r="L13" s="36">
        <f>SUM(Лист1!L14:L17)</f>
        <v>207252.19999999998</v>
      </c>
      <c r="M13" s="36">
        <f>SUM(Лист1!E13:L13)</f>
        <v>1790385.4000000001</v>
      </c>
    </row>
    <row r="14" spans="1:17" ht="25.5" customHeight="1" x14ac:dyDescent="0.25">
      <c r="A14" s="154"/>
      <c r="B14" s="126"/>
      <c r="C14" s="126"/>
      <c r="D14" s="4" t="s">
        <v>22</v>
      </c>
      <c r="E14" s="2">
        <v>0</v>
      </c>
      <c r="F14" s="2">
        <v>11757.54</v>
      </c>
      <c r="G14" s="2">
        <v>27102.53</v>
      </c>
      <c r="H14" s="2">
        <v>5740.1</v>
      </c>
      <c r="I14" s="2">
        <f>SUM(Лист1!I19+Лист1!I60+Лист1!I80+Лист1!I145+Лист1!I150+Лист1!I155+Лист1!I171+Лист1!I181+Лист1!I196+Лист1!I211+Лист1!I216+Лист1!I221+Лист1!I226+Лист1!I231)</f>
        <v>35369.699999999997</v>
      </c>
      <c r="J14" s="36">
        <f>SUM(Лист1!J19+Лист1!J60+Лист1!J80+Лист1!J145+Лист1!J150+Лист1!J155+Лист1!J171+Лист1!J181+Лист1!J196+Лист1!J211+Лист1!J216+Лист1!J221+Лист1!J226+Лист1!J231)</f>
        <v>4215.8999999999996</v>
      </c>
      <c r="K14" s="36">
        <f>SUM(Лист1!K19+Лист1!K60+Лист1!K80+Лист1!K145+Лист1!K150+Лист1!K155+Лист1!K171+Лист1!K181+Лист1!K196+Лист1!K211+Лист1!K216+Лист1!K221+Лист1!K226+Лист1!K231)</f>
        <v>77</v>
      </c>
      <c r="L14" s="36">
        <f>SUM(Лист1!L19+Лист1!L60+Лист1!L80+Лист1!L145+Лист1!L150+Лист1!L155+Лист1!L171+Лист1!L181+Лист1!L196+Лист1!L211+Лист1!L216+Лист1!L221+Лист1!L226+Лист1!L231)</f>
        <v>80</v>
      </c>
      <c r="M14" s="36">
        <f>SUM(Лист1!E14:L14)</f>
        <v>84342.76999999999</v>
      </c>
    </row>
    <row r="15" spans="1:17" ht="24.75" customHeight="1" x14ac:dyDescent="0.25">
      <c r="A15" s="154"/>
      <c r="B15" s="126"/>
      <c r="C15" s="126"/>
      <c r="D15" s="4" t="s">
        <v>23</v>
      </c>
      <c r="E15" s="2">
        <f>Лист2!E13</f>
        <v>233217.6</v>
      </c>
      <c r="F15" s="2">
        <f>Лист2!F13</f>
        <v>231561.50000000003</v>
      </c>
      <c r="G15" s="2">
        <f>Лист2!G13</f>
        <v>180190.56</v>
      </c>
      <c r="H15" s="2">
        <f>Лист2!H13</f>
        <v>211295.05000000002</v>
      </c>
      <c r="I15" s="2">
        <f>Лист2!I13</f>
        <v>198615.42</v>
      </c>
      <c r="J15" s="2">
        <f>Лист2!J13</f>
        <v>232258.90000000002</v>
      </c>
      <c r="K15" s="2">
        <f>Лист2!K13</f>
        <v>206684.6</v>
      </c>
      <c r="L15" s="2">
        <f>Лист2!L13</f>
        <v>207172.19999999998</v>
      </c>
      <c r="M15" s="2">
        <f>SUM(Лист1!E15:L15)</f>
        <v>1700995.8300000003</v>
      </c>
    </row>
    <row r="16" spans="1:17" ht="25.5" customHeight="1" x14ac:dyDescent="0.25">
      <c r="A16" s="154"/>
      <c r="B16" s="126"/>
      <c r="C16" s="126"/>
      <c r="D16" s="4" t="s">
        <v>24</v>
      </c>
      <c r="E16" s="2">
        <v>0</v>
      </c>
      <c r="F16" s="2">
        <v>3036.8</v>
      </c>
      <c r="G16" s="2">
        <v>0</v>
      </c>
      <c r="H16" s="2">
        <v>2010</v>
      </c>
      <c r="I16" s="2">
        <v>0</v>
      </c>
      <c r="J16" s="2">
        <v>0</v>
      </c>
      <c r="K16" s="2">
        <v>0</v>
      </c>
      <c r="L16" s="2">
        <v>0</v>
      </c>
      <c r="M16" s="2">
        <f>SUM(Лист1!E16:L16)</f>
        <v>5046.8</v>
      </c>
    </row>
    <row r="17" spans="1:13" ht="53.25" customHeight="1" x14ac:dyDescent="0.25">
      <c r="A17" s="154"/>
      <c r="B17" s="126"/>
      <c r="C17" s="126"/>
      <c r="D17" s="20" t="s">
        <v>26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f>SUM(Лист1!E17:L17)</f>
        <v>0</v>
      </c>
    </row>
    <row r="18" spans="1:13" ht="12.75" customHeight="1" x14ac:dyDescent="0.25">
      <c r="A18" s="151">
        <v>1</v>
      </c>
      <c r="B18" s="152" t="s">
        <v>27</v>
      </c>
      <c r="C18" s="153" t="s">
        <v>222</v>
      </c>
      <c r="D18" s="6" t="s">
        <v>21</v>
      </c>
      <c r="E18" s="7" t="s">
        <v>28</v>
      </c>
      <c r="F18" s="7" t="s">
        <v>28</v>
      </c>
      <c r="G18" s="37">
        <f>SUM(Лист1!G19:G22)</f>
        <v>729.5</v>
      </c>
      <c r="H18" s="37">
        <f>SUM(Лист1!H19:H22)</f>
        <v>1525.34</v>
      </c>
      <c r="I18" s="37">
        <f>SUM(Лист1!I19:I22)</f>
        <v>19.100000000000001</v>
      </c>
      <c r="J18" s="7">
        <f>SUM(Лист1!J19:J22)</f>
        <v>79.400000000000006</v>
      </c>
      <c r="K18" s="37">
        <f>SUM(Лист1!K19:K22)</f>
        <v>77</v>
      </c>
      <c r="L18" s="37">
        <f>SUM(Лист1!L19:L22)</f>
        <v>80</v>
      </c>
      <c r="M18" s="37">
        <f>SUM(Лист1!M19:M22)</f>
        <v>2510.3399999999997</v>
      </c>
    </row>
    <row r="19" spans="1:13" ht="24" customHeight="1" x14ac:dyDescent="0.25">
      <c r="A19" s="151"/>
      <c r="B19" s="152"/>
      <c r="C19" s="153"/>
      <c r="D19" s="6" t="s">
        <v>22</v>
      </c>
      <c r="E19" s="7" t="s">
        <v>28</v>
      </c>
      <c r="F19" s="7" t="s">
        <v>28</v>
      </c>
      <c r="G19" s="7">
        <v>0</v>
      </c>
      <c r="H19" s="7">
        <v>0</v>
      </c>
      <c r="I19" s="7">
        <v>0</v>
      </c>
      <c r="J19" s="7">
        <f>Лист1!J24+Лист1!J29+Лист1!J34+Лист1!J39+Лист1!J55</f>
        <v>74.2</v>
      </c>
      <c r="K19" s="37">
        <f>Лист1!K24+Лист1!K29+Лист1!K34+Лист1!K39+Лист1!K55</f>
        <v>77</v>
      </c>
      <c r="L19" s="37">
        <f>Лист1!L24+Лист1!L29+Лист1!L34+Лист1!L39+Лист1!L55</f>
        <v>80</v>
      </c>
      <c r="M19" s="2">
        <f>SUM(Лист1!E19:L19)</f>
        <v>231.2</v>
      </c>
    </row>
    <row r="20" spans="1:13" ht="24.75" customHeight="1" x14ac:dyDescent="0.25">
      <c r="A20" s="151"/>
      <c r="B20" s="152"/>
      <c r="C20" s="153"/>
      <c r="D20" s="6" t="s">
        <v>23</v>
      </c>
      <c r="E20" s="7" t="s">
        <v>28</v>
      </c>
      <c r="F20" s="7" t="s">
        <v>28</v>
      </c>
      <c r="G20" s="7">
        <f>Лист2!G24</f>
        <v>729.5</v>
      </c>
      <c r="H20" s="7">
        <f>Лист2!H24</f>
        <v>1525.34</v>
      </c>
      <c r="I20" s="7">
        <f>Лист2!I24</f>
        <v>19.100000000000001</v>
      </c>
      <c r="J20" s="7">
        <f>Лист2!J24</f>
        <v>5.2</v>
      </c>
      <c r="K20" s="7">
        <f>Лист2!K24</f>
        <v>0</v>
      </c>
      <c r="L20" s="7">
        <f>Лист2!L24</f>
        <v>0</v>
      </c>
      <c r="M20" s="36">
        <f>SUM(Лист1!E20:L20)</f>
        <v>2279.14</v>
      </c>
    </row>
    <row r="21" spans="1:13" ht="25.5" x14ac:dyDescent="0.25">
      <c r="A21" s="151"/>
      <c r="B21" s="152"/>
      <c r="C21" s="153"/>
      <c r="D21" s="6" t="s">
        <v>24</v>
      </c>
      <c r="E21" s="7" t="s">
        <v>28</v>
      </c>
      <c r="F21" s="7" t="s">
        <v>28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2">
        <f t="shared" ref="M21:M42" si="0">SUM(E21:L21)</f>
        <v>0</v>
      </c>
    </row>
    <row r="22" spans="1:13" ht="51.75" customHeight="1" x14ac:dyDescent="0.25">
      <c r="A22" s="151"/>
      <c r="B22" s="152"/>
      <c r="C22" s="153"/>
      <c r="D22" s="20" t="s">
        <v>26</v>
      </c>
      <c r="E22" s="7" t="s">
        <v>28</v>
      </c>
      <c r="F22" s="7" t="s">
        <v>28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2">
        <f t="shared" si="0"/>
        <v>0</v>
      </c>
    </row>
    <row r="23" spans="1:13" x14ac:dyDescent="0.25">
      <c r="A23" s="85" t="s">
        <v>30</v>
      </c>
      <c r="B23" s="126" t="s">
        <v>29</v>
      </c>
      <c r="C23" s="126" t="s">
        <v>221</v>
      </c>
      <c r="D23" s="4" t="s">
        <v>21</v>
      </c>
      <c r="E23" s="2" t="s">
        <v>28</v>
      </c>
      <c r="F23" s="2" t="s">
        <v>28</v>
      </c>
      <c r="G23" s="2">
        <f>SUM(G24:G27)</f>
        <v>55</v>
      </c>
      <c r="H23" s="2">
        <f t="shared" ref="H23:L23" si="1">SUM(H24:H27)</f>
        <v>60</v>
      </c>
      <c r="I23" s="2">
        <f t="shared" si="1"/>
        <v>0</v>
      </c>
      <c r="J23" s="2">
        <f t="shared" si="1"/>
        <v>0</v>
      </c>
      <c r="K23" s="2">
        <f t="shared" si="1"/>
        <v>0</v>
      </c>
      <c r="L23" s="2">
        <f t="shared" si="1"/>
        <v>1146.0999999999999</v>
      </c>
      <c r="M23" s="2">
        <f t="shared" si="0"/>
        <v>1261.0999999999999</v>
      </c>
    </row>
    <row r="24" spans="1:13" ht="25.5" x14ac:dyDescent="0.25">
      <c r="A24" s="85"/>
      <c r="B24" s="126"/>
      <c r="C24" s="126"/>
      <c r="D24" s="4" t="s">
        <v>22</v>
      </c>
      <c r="E24" s="2" t="s">
        <v>28</v>
      </c>
      <c r="F24" s="2" t="s">
        <v>28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f t="shared" si="0"/>
        <v>0</v>
      </c>
    </row>
    <row r="25" spans="1:13" ht="25.5" x14ac:dyDescent="0.25">
      <c r="A25" s="85"/>
      <c r="B25" s="126"/>
      <c r="C25" s="126"/>
      <c r="D25" s="4" t="s">
        <v>23</v>
      </c>
      <c r="E25" s="2" t="s">
        <v>28</v>
      </c>
      <c r="F25" s="2" t="s">
        <v>28</v>
      </c>
      <c r="G25" s="2">
        <f>SUM(Лист2!G31:G33)</f>
        <v>55</v>
      </c>
      <c r="H25" s="2">
        <f>SUM(Лист2!H31:H33)</f>
        <v>60</v>
      </c>
      <c r="I25" s="2">
        <f>SUM(Лист2!I31:I33)</f>
        <v>0</v>
      </c>
      <c r="J25" s="2">
        <f>SUM(Лист2!J31:J33)</f>
        <v>0</v>
      </c>
      <c r="K25" s="2">
        <f>SUM(Лист2!K31:K33)</f>
        <v>0</v>
      </c>
      <c r="L25" s="2">
        <f>SUM(Лист2!L31:L33)</f>
        <v>1146.0999999999999</v>
      </c>
      <c r="M25" s="2">
        <f t="shared" si="0"/>
        <v>1261.0999999999999</v>
      </c>
    </row>
    <row r="26" spans="1:13" ht="25.5" x14ac:dyDescent="0.25">
      <c r="A26" s="85"/>
      <c r="B26" s="126"/>
      <c r="C26" s="126"/>
      <c r="D26" s="4" t="s">
        <v>24</v>
      </c>
      <c r="E26" s="2" t="s">
        <v>28</v>
      </c>
      <c r="F26" s="2" t="s">
        <v>28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f t="shared" si="0"/>
        <v>0</v>
      </c>
    </row>
    <row r="27" spans="1:13" ht="51" x14ac:dyDescent="0.25">
      <c r="A27" s="85"/>
      <c r="B27" s="126"/>
      <c r="C27" s="126"/>
      <c r="D27" s="4" t="s">
        <v>25</v>
      </c>
      <c r="E27" s="2" t="s">
        <v>28</v>
      </c>
      <c r="F27" s="2" t="s">
        <v>28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f t="shared" si="0"/>
        <v>0</v>
      </c>
    </row>
    <row r="28" spans="1:13" x14ac:dyDescent="0.25">
      <c r="A28" s="85" t="s">
        <v>233</v>
      </c>
      <c r="B28" s="126" t="s">
        <v>29</v>
      </c>
      <c r="C28" s="126" t="s">
        <v>220</v>
      </c>
      <c r="D28" s="4" t="s">
        <v>21</v>
      </c>
      <c r="E28" s="2" t="s">
        <v>28</v>
      </c>
      <c r="F28" s="2" t="s">
        <v>28</v>
      </c>
      <c r="G28" s="2">
        <v>0</v>
      </c>
      <c r="H28" s="2">
        <v>0</v>
      </c>
      <c r="I28" s="2" t="s">
        <v>31</v>
      </c>
      <c r="J28" s="35">
        <f t="shared" ref="J28:L28" si="2">SUM(J29:J32)</f>
        <v>74.2</v>
      </c>
      <c r="K28" s="35">
        <f t="shared" si="2"/>
        <v>77</v>
      </c>
      <c r="L28" s="35">
        <f t="shared" si="2"/>
        <v>95</v>
      </c>
      <c r="M28" s="2">
        <f>SUM(M29:M32)</f>
        <v>246.2</v>
      </c>
    </row>
    <row r="29" spans="1:13" ht="25.5" x14ac:dyDescent="0.25">
      <c r="A29" s="85"/>
      <c r="B29" s="126"/>
      <c r="C29" s="126"/>
      <c r="D29" s="4" t="s">
        <v>22</v>
      </c>
      <c r="E29" s="2" t="s">
        <v>28</v>
      </c>
      <c r="F29" s="2" t="s">
        <v>28</v>
      </c>
      <c r="G29" s="2">
        <v>0</v>
      </c>
      <c r="H29" s="2">
        <v>0</v>
      </c>
      <c r="I29" s="2" t="s">
        <v>31</v>
      </c>
      <c r="J29" s="2">
        <v>74.2</v>
      </c>
      <c r="K29" s="2">
        <v>77</v>
      </c>
      <c r="L29" s="2">
        <v>80</v>
      </c>
      <c r="M29" s="2">
        <f t="shared" si="0"/>
        <v>231.2</v>
      </c>
    </row>
    <row r="30" spans="1:13" ht="25.5" x14ac:dyDescent="0.25">
      <c r="A30" s="85"/>
      <c r="B30" s="126"/>
      <c r="C30" s="126"/>
      <c r="D30" s="4" t="s">
        <v>23</v>
      </c>
      <c r="E30" s="2" t="s">
        <v>28</v>
      </c>
      <c r="F30" s="2" t="s">
        <v>28</v>
      </c>
      <c r="G30" s="2">
        <v>0</v>
      </c>
      <c r="H30" s="2">
        <v>0</v>
      </c>
      <c r="I30" s="2" t="s">
        <v>31</v>
      </c>
      <c r="J30" s="2">
        <v>0</v>
      </c>
      <c r="K30" s="2">
        <v>0</v>
      </c>
      <c r="L30" s="2">
        <v>15</v>
      </c>
      <c r="M30" s="2">
        <f t="shared" si="0"/>
        <v>15</v>
      </c>
    </row>
    <row r="31" spans="1:13" ht="25.5" x14ac:dyDescent="0.25">
      <c r="A31" s="85"/>
      <c r="B31" s="126"/>
      <c r="C31" s="126"/>
      <c r="D31" s="4" t="s">
        <v>24</v>
      </c>
      <c r="E31" s="2" t="s">
        <v>28</v>
      </c>
      <c r="F31" s="2" t="s">
        <v>28</v>
      </c>
      <c r="G31" s="2">
        <v>0</v>
      </c>
      <c r="H31" s="2">
        <v>0</v>
      </c>
      <c r="I31" s="2" t="s">
        <v>31</v>
      </c>
      <c r="J31" s="2">
        <v>0</v>
      </c>
      <c r="K31" s="2">
        <v>0</v>
      </c>
      <c r="L31" s="2">
        <v>0</v>
      </c>
      <c r="M31" s="2">
        <f t="shared" si="0"/>
        <v>0</v>
      </c>
    </row>
    <row r="32" spans="1:13" ht="51" x14ac:dyDescent="0.25">
      <c r="A32" s="85"/>
      <c r="B32" s="126"/>
      <c r="C32" s="126"/>
      <c r="D32" s="20" t="s">
        <v>26</v>
      </c>
      <c r="E32" s="2" t="s">
        <v>28</v>
      </c>
      <c r="F32" s="2" t="s">
        <v>28</v>
      </c>
      <c r="G32" s="2">
        <v>0</v>
      </c>
      <c r="H32" s="2">
        <v>0</v>
      </c>
      <c r="I32" s="2" t="s">
        <v>31</v>
      </c>
      <c r="J32" s="2">
        <v>0</v>
      </c>
      <c r="K32" s="2">
        <v>0</v>
      </c>
      <c r="L32" s="2">
        <v>0</v>
      </c>
      <c r="M32" s="2">
        <f t="shared" si="0"/>
        <v>0</v>
      </c>
    </row>
    <row r="33" spans="1:13" ht="42.75" customHeight="1" x14ac:dyDescent="0.25">
      <c r="A33" s="85" t="s">
        <v>234</v>
      </c>
      <c r="B33" s="126" t="s">
        <v>29</v>
      </c>
      <c r="C33" s="126" t="s">
        <v>219</v>
      </c>
      <c r="D33" s="4" t="s">
        <v>21</v>
      </c>
      <c r="E33" s="2" t="s">
        <v>28</v>
      </c>
      <c r="F33" s="2" t="s">
        <v>28</v>
      </c>
      <c r="G33" s="2">
        <v>608.1</v>
      </c>
      <c r="H33" s="2">
        <v>989.91</v>
      </c>
      <c r="I33" s="2">
        <v>0</v>
      </c>
      <c r="J33" s="2">
        <v>0</v>
      </c>
      <c r="K33" s="2">
        <v>0</v>
      </c>
      <c r="L33" s="2">
        <v>1100</v>
      </c>
      <c r="M33" s="2">
        <f t="shared" si="0"/>
        <v>2698.01</v>
      </c>
    </row>
    <row r="34" spans="1:13" ht="25.5" x14ac:dyDescent="0.25">
      <c r="A34" s="85"/>
      <c r="B34" s="126"/>
      <c r="C34" s="126"/>
      <c r="D34" s="4" t="s">
        <v>22</v>
      </c>
      <c r="E34" s="2" t="s">
        <v>28</v>
      </c>
      <c r="F34" s="2" t="s">
        <v>28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f t="shared" si="0"/>
        <v>0</v>
      </c>
    </row>
    <row r="35" spans="1:13" ht="25.5" x14ac:dyDescent="0.25">
      <c r="A35" s="85"/>
      <c r="B35" s="126"/>
      <c r="C35" s="126"/>
      <c r="D35" s="4" t="s">
        <v>23</v>
      </c>
      <c r="E35" s="2" t="s">
        <v>28</v>
      </c>
      <c r="F35" s="2" t="s">
        <v>28</v>
      </c>
      <c r="G35" s="2">
        <v>608.1</v>
      </c>
      <c r="H35" s="2">
        <v>989.91</v>
      </c>
      <c r="I35" s="2">
        <v>0</v>
      </c>
      <c r="J35" s="2">
        <v>0</v>
      </c>
      <c r="K35" s="2">
        <v>0</v>
      </c>
      <c r="L35" s="2">
        <v>1100</v>
      </c>
      <c r="M35" s="2">
        <f t="shared" si="0"/>
        <v>2698.01</v>
      </c>
    </row>
    <row r="36" spans="1:13" ht="25.5" x14ac:dyDescent="0.25">
      <c r="A36" s="85"/>
      <c r="B36" s="126"/>
      <c r="C36" s="126"/>
      <c r="D36" s="4" t="s">
        <v>24</v>
      </c>
      <c r="E36" s="2" t="s">
        <v>28</v>
      </c>
      <c r="F36" s="2" t="s">
        <v>28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f t="shared" si="0"/>
        <v>0</v>
      </c>
    </row>
    <row r="37" spans="1:13" ht="51" x14ac:dyDescent="0.25">
      <c r="A37" s="85"/>
      <c r="B37" s="126"/>
      <c r="C37" s="126"/>
      <c r="D37" s="20" t="s">
        <v>26</v>
      </c>
      <c r="E37" s="2" t="s">
        <v>28</v>
      </c>
      <c r="F37" s="2" t="s">
        <v>28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f t="shared" si="0"/>
        <v>0</v>
      </c>
    </row>
    <row r="38" spans="1:13" x14ac:dyDescent="0.25">
      <c r="A38" s="85" t="s">
        <v>235</v>
      </c>
      <c r="B38" s="126" t="s">
        <v>29</v>
      </c>
      <c r="C38" s="126" t="s">
        <v>218</v>
      </c>
      <c r="D38" s="4" t="s">
        <v>21</v>
      </c>
      <c r="E38" s="2" t="s">
        <v>28</v>
      </c>
      <c r="F38" s="2" t="s">
        <v>28</v>
      </c>
      <c r="G38" s="2">
        <v>66.400000000000006</v>
      </c>
      <c r="H38" s="2">
        <v>406.59</v>
      </c>
      <c r="I38" s="2">
        <v>0</v>
      </c>
      <c r="J38" s="2">
        <v>0</v>
      </c>
      <c r="K38" s="2">
        <v>0</v>
      </c>
      <c r="L38" s="2">
        <v>250</v>
      </c>
      <c r="M38" s="2">
        <f>SUM(E38:L38)</f>
        <v>722.99</v>
      </c>
    </row>
    <row r="39" spans="1:13" ht="25.5" x14ac:dyDescent="0.25">
      <c r="A39" s="85"/>
      <c r="B39" s="126"/>
      <c r="C39" s="126"/>
      <c r="D39" s="4" t="s">
        <v>22</v>
      </c>
      <c r="E39" s="2" t="s">
        <v>28</v>
      </c>
      <c r="F39" s="2" t="s">
        <v>28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f t="shared" si="0"/>
        <v>0</v>
      </c>
    </row>
    <row r="40" spans="1:13" ht="25.5" x14ac:dyDescent="0.25">
      <c r="A40" s="85"/>
      <c r="B40" s="126"/>
      <c r="C40" s="126"/>
      <c r="D40" s="4" t="s">
        <v>23</v>
      </c>
      <c r="E40" s="2" t="s">
        <v>28</v>
      </c>
      <c r="F40" s="2" t="s">
        <v>28</v>
      </c>
      <c r="G40" s="2">
        <v>66.400000000000006</v>
      </c>
      <c r="H40" s="2">
        <v>406.59</v>
      </c>
      <c r="I40" s="2">
        <v>0</v>
      </c>
      <c r="J40" s="2">
        <v>0</v>
      </c>
      <c r="K40" s="2">
        <v>0</v>
      </c>
      <c r="L40" s="2">
        <v>250</v>
      </c>
      <c r="M40" s="2">
        <f t="shared" si="0"/>
        <v>722.99</v>
      </c>
    </row>
    <row r="41" spans="1:13" ht="25.5" x14ac:dyDescent="0.25">
      <c r="A41" s="85"/>
      <c r="B41" s="126"/>
      <c r="C41" s="126"/>
      <c r="D41" s="4" t="s">
        <v>24</v>
      </c>
      <c r="E41" s="2" t="s">
        <v>28</v>
      </c>
      <c r="F41" s="2" t="s">
        <v>28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f t="shared" si="0"/>
        <v>0</v>
      </c>
    </row>
    <row r="42" spans="1:13" ht="51" x14ac:dyDescent="0.25">
      <c r="A42" s="85"/>
      <c r="B42" s="126"/>
      <c r="C42" s="126"/>
      <c r="D42" s="20" t="s">
        <v>26</v>
      </c>
      <c r="E42" s="2" t="s">
        <v>28</v>
      </c>
      <c r="F42" s="2" t="s">
        <v>28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f t="shared" si="0"/>
        <v>0</v>
      </c>
    </row>
    <row r="43" spans="1:13" ht="38.25" x14ac:dyDescent="0.25">
      <c r="A43" s="8" t="s">
        <v>236</v>
      </c>
      <c r="B43" s="4" t="s">
        <v>29</v>
      </c>
      <c r="C43" s="5" t="s">
        <v>217</v>
      </c>
      <c r="D43" s="4" t="s">
        <v>32</v>
      </c>
      <c r="E43" s="2" t="s">
        <v>28</v>
      </c>
      <c r="F43" s="2" t="s">
        <v>28</v>
      </c>
      <c r="G43" s="2" t="s">
        <v>31</v>
      </c>
      <c r="H43" s="2" t="s">
        <v>31</v>
      </c>
      <c r="I43" s="2" t="s">
        <v>31</v>
      </c>
      <c r="J43" s="2" t="s">
        <v>31</v>
      </c>
      <c r="K43" s="2" t="s">
        <v>31</v>
      </c>
      <c r="L43" s="2" t="s">
        <v>31</v>
      </c>
      <c r="M43" s="2" t="s">
        <v>31</v>
      </c>
    </row>
    <row r="44" spans="1:13" x14ac:dyDescent="0.25">
      <c r="A44" s="85" t="s">
        <v>237</v>
      </c>
      <c r="B44" s="126" t="s">
        <v>29</v>
      </c>
      <c r="C44" s="126" t="s">
        <v>216</v>
      </c>
      <c r="D44" s="4" t="s">
        <v>21</v>
      </c>
      <c r="E44" s="2" t="s">
        <v>28</v>
      </c>
      <c r="F44" s="2" t="s">
        <v>28</v>
      </c>
      <c r="G44" s="2">
        <v>0</v>
      </c>
      <c r="H44" s="2">
        <v>0</v>
      </c>
      <c r="I44" s="2" t="s">
        <v>31</v>
      </c>
      <c r="J44" s="2" t="s">
        <v>31</v>
      </c>
      <c r="K44" s="2" t="s">
        <v>31</v>
      </c>
      <c r="L44" s="2">
        <v>350</v>
      </c>
      <c r="M44" s="2">
        <f>SUM(E44:L44)</f>
        <v>350</v>
      </c>
    </row>
    <row r="45" spans="1:13" ht="25.5" x14ac:dyDescent="0.25">
      <c r="A45" s="85"/>
      <c r="B45" s="126"/>
      <c r="C45" s="126"/>
      <c r="D45" s="4" t="s">
        <v>22</v>
      </c>
      <c r="E45" s="2" t="s">
        <v>28</v>
      </c>
      <c r="F45" s="2" t="s">
        <v>28</v>
      </c>
      <c r="G45" s="2">
        <v>0</v>
      </c>
      <c r="H45" s="2">
        <v>0</v>
      </c>
      <c r="I45" s="2" t="s">
        <v>31</v>
      </c>
      <c r="J45" s="2" t="s">
        <v>31</v>
      </c>
      <c r="K45" s="2" t="s">
        <v>31</v>
      </c>
      <c r="L45" s="2">
        <v>0</v>
      </c>
      <c r="M45" s="2">
        <f t="shared" ref="M45:M109" si="3">SUM(E45:L45)</f>
        <v>0</v>
      </c>
    </row>
    <row r="46" spans="1:13" ht="25.5" x14ac:dyDescent="0.25">
      <c r="A46" s="85"/>
      <c r="B46" s="126"/>
      <c r="C46" s="126"/>
      <c r="D46" s="4" t="s">
        <v>23</v>
      </c>
      <c r="E46" s="2" t="s">
        <v>28</v>
      </c>
      <c r="F46" s="2" t="s">
        <v>28</v>
      </c>
      <c r="G46" s="2">
        <v>0</v>
      </c>
      <c r="H46" s="2">
        <v>0</v>
      </c>
      <c r="I46" s="2" t="s">
        <v>31</v>
      </c>
      <c r="J46" s="2" t="s">
        <v>31</v>
      </c>
      <c r="K46" s="2" t="s">
        <v>31</v>
      </c>
      <c r="L46" s="2">
        <v>350</v>
      </c>
      <c r="M46" s="2">
        <f t="shared" si="3"/>
        <v>350</v>
      </c>
    </row>
    <row r="47" spans="1:13" ht="25.5" x14ac:dyDescent="0.25">
      <c r="A47" s="85"/>
      <c r="B47" s="126"/>
      <c r="C47" s="126"/>
      <c r="D47" s="4" t="s">
        <v>24</v>
      </c>
      <c r="E47" s="2" t="s">
        <v>28</v>
      </c>
      <c r="F47" s="2" t="s">
        <v>28</v>
      </c>
      <c r="G47" s="2">
        <v>0</v>
      </c>
      <c r="H47" s="2">
        <v>0</v>
      </c>
      <c r="I47" s="2" t="s">
        <v>31</v>
      </c>
      <c r="J47" s="2" t="s">
        <v>31</v>
      </c>
      <c r="K47" s="2" t="s">
        <v>31</v>
      </c>
      <c r="L47" s="2">
        <v>0</v>
      </c>
      <c r="M47" s="2">
        <f t="shared" si="3"/>
        <v>0</v>
      </c>
    </row>
    <row r="48" spans="1:13" ht="51" x14ac:dyDescent="0.25">
      <c r="A48" s="85"/>
      <c r="B48" s="126"/>
      <c r="C48" s="126"/>
      <c r="D48" s="20" t="s">
        <v>26</v>
      </c>
      <c r="E48" s="2" t="s">
        <v>28</v>
      </c>
      <c r="F48" s="2" t="s">
        <v>28</v>
      </c>
      <c r="G48" s="2">
        <v>0</v>
      </c>
      <c r="H48" s="2">
        <v>0</v>
      </c>
      <c r="I48" s="2" t="s">
        <v>31</v>
      </c>
      <c r="J48" s="2" t="s">
        <v>31</v>
      </c>
      <c r="K48" s="2" t="s">
        <v>31</v>
      </c>
      <c r="L48" s="2">
        <v>0</v>
      </c>
      <c r="M48" s="2">
        <f t="shared" si="3"/>
        <v>0</v>
      </c>
    </row>
    <row r="49" spans="1:13" x14ac:dyDescent="0.25">
      <c r="A49" s="85" t="s">
        <v>238</v>
      </c>
      <c r="B49" s="126" t="s">
        <v>29</v>
      </c>
      <c r="C49" s="126" t="s">
        <v>215</v>
      </c>
      <c r="D49" s="4" t="s">
        <v>21</v>
      </c>
      <c r="E49" s="2" t="s">
        <v>28</v>
      </c>
      <c r="F49" s="2" t="s">
        <v>28</v>
      </c>
      <c r="G49" s="2">
        <v>0</v>
      </c>
      <c r="H49" s="2">
        <v>0</v>
      </c>
      <c r="I49" s="2" t="s">
        <v>31</v>
      </c>
      <c r="J49" s="2" t="s">
        <v>31</v>
      </c>
      <c r="K49" s="2" t="s">
        <v>31</v>
      </c>
      <c r="L49" s="2" t="s">
        <v>31</v>
      </c>
      <c r="M49" s="2">
        <f t="shared" si="3"/>
        <v>0</v>
      </c>
    </row>
    <row r="50" spans="1:13" ht="25.5" x14ac:dyDescent="0.25">
      <c r="A50" s="85"/>
      <c r="B50" s="126"/>
      <c r="C50" s="126"/>
      <c r="D50" s="4" t="s">
        <v>22</v>
      </c>
      <c r="E50" s="2" t="s">
        <v>28</v>
      </c>
      <c r="F50" s="2" t="s">
        <v>28</v>
      </c>
      <c r="G50" s="2">
        <v>0</v>
      </c>
      <c r="H50" s="2">
        <v>0</v>
      </c>
      <c r="I50" s="2" t="s">
        <v>31</v>
      </c>
      <c r="J50" s="2" t="s">
        <v>31</v>
      </c>
      <c r="K50" s="2" t="s">
        <v>31</v>
      </c>
      <c r="L50" s="2" t="s">
        <v>31</v>
      </c>
      <c r="M50" s="2">
        <f t="shared" si="3"/>
        <v>0</v>
      </c>
    </row>
    <row r="51" spans="1:13" ht="25.5" x14ac:dyDescent="0.25">
      <c r="A51" s="85"/>
      <c r="B51" s="126"/>
      <c r="C51" s="126"/>
      <c r="D51" s="4" t="s">
        <v>23</v>
      </c>
      <c r="E51" s="2" t="s">
        <v>28</v>
      </c>
      <c r="F51" s="2" t="s">
        <v>28</v>
      </c>
      <c r="G51" s="2">
        <v>0</v>
      </c>
      <c r="H51" s="2">
        <v>0</v>
      </c>
      <c r="I51" s="2" t="s">
        <v>31</v>
      </c>
      <c r="J51" s="2" t="s">
        <v>31</v>
      </c>
      <c r="K51" s="2" t="s">
        <v>31</v>
      </c>
      <c r="L51" s="2" t="s">
        <v>31</v>
      </c>
      <c r="M51" s="2">
        <f t="shared" si="3"/>
        <v>0</v>
      </c>
    </row>
    <row r="52" spans="1:13" ht="25.5" x14ac:dyDescent="0.25">
      <c r="A52" s="85"/>
      <c r="B52" s="126"/>
      <c r="C52" s="126"/>
      <c r="D52" s="4" t="s">
        <v>24</v>
      </c>
      <c r="E52" s="2" t="s">
        <v>28</v>
      </c>
      <c r="F52" s="2" t="s">
        <v>28</v>
      </c>
      <c r="G52" s="2">
        <v>0</v>
      </c>
      <c r="H52" s="2">
        <v>0</v>
      </c>
      <c r="I52" s="2" t="s">
        <v>31</v>
      </c>
      <c r="J52" s="2" t="s">
        <v>31</v>
      </c>
      <c r="K52" s="2" t="s">
        <v>31</v>
      </c>
      <c r="L52" s="2" t="s">
        <v>31</v>
      </c>
      <c r="M52" s="2">
        <f t="shared" si="3"/>
        <v>0</v>
      </c>
    </row>
    <row r="53" spans="1:13" ht="51" x14ac:dyDescent="0.25">
      <c r="A53" s="85"/>
      <c r="B53" s="126"/>
      <c r="C53" s="126"/>
      <c r="D53" s="20" t="s">
        <v>26</v>
      </c>
      <c r="E53" s="2" t="s">
        <v>28</v>
      </c>
      <c r="F53" s="2" t="s">
        <v>28</v>
      </c>
      <c r="G53" s="2">
        <v>0</v>
      </c>
      <c r="H53" s="2">
        <v>0</v>
      </c>
      <c r="I53" s="2" t="s">
        <v>31</v>
      </c>
      <c r="J53" s="2" t="s">
        <v>31</v>
      </c>
      <c r="K53" s="2" t="s">
        <v>31</v>
      </c>
      <c r="L53" s="2" t="s">
        <v>31</v>
      </c>
      <c r="M53" s="2">
        <f t="shared" si="3"/>
        <v>0</v>
      </c>
    </row>
    <row r="54" spans="1:13" x14ac:dyDescent="0.25">
      <c r="A54" s="85" t="s">
        <v>239</v>
      </c>
      <c r="B54" s="126" t="s">
        <v>29</v>
      </c>
      <c r="C54" s="126" t="s">
        <v>197</v>
      </c>
      <c r="D54" s="4" t="s">
        <v>21</v>
      </c>
      <c r="E54" s="2" t="s">
        <v>28</v>
      </c>
      <c r="F54" s="2" t="s">
        <v>28</v>
      </c>
      <c r="G54" s="2" t="s">
        <v>28</v>
      </c>
      <c r="H54" s="2">
        <f>SUM(H55:H58)</f>
        <v>68.84</v>
      </c>
      <c r="I54" s="2">
        <f t="shared" ref="I54:L54" si="4">SUM(I55:I58)</f>
        <v>19.100000000000001</v>
      </c>
      <c r="J54" s="2">
        <f t="shared" si="4"/>
        <v>5.2</v>
      </c>
      <c r="K54" s="2">
        <f t="shared" si="4"/>
        <v>0</v>
      </c>
      <c r="L54" s="2">
        <f t="shared" si="4"/>
        <v>358.1</v>
      </c>
      <c r="M54" s="2">
        <f>SUM(E54:L54)</f>
        <v>451.24</v>
      </c>
    </row>
    <row r="55" spans="1:13" ht="25.5" x14ac:dyDescent="0.25">
      <c r="A55" s="85"/>
      <c r="B55" s="126"/>
      <c r="C55" s="126"/>
      <c r="D55" s="4" t="s">
        <v>22</v>
      </c>
      <c r="E55" s="2" t="s">
        <v>28</v>
      </c>
      <c r="F55" s="2" t="s">
        <v>28</v>
      </c>
      <c r="G55" s="2" t="s">
        <v>28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f t="shared" si="3"/>
        <v>0</v>
      </c>
    </row>
    <row r="56" spans="1:13" ht="25.5" x14ac:dyDescent="0.25">
      <c r="A56" s="85"/>
      <c r="B56" s="126"/>
      <c r="C56" s="126"/>
      <c r="D56" s="4" t="s">
        <v>23</v>
      </c>
      <c r="E56" s="2" t="s">
        <v>28</v>
      </c>
      <c r="F56" s="2" t="s">
        <v>28</v>
      </c>
      <c r="G56" s="2" t="s">
        <v>28</v>
      </c>
      <c r="H56" s="2">
        <f>Лист2!H40</f>
        <v>68.84</v>
      </c>
      <c r="I56" s="2">
        <f>Лист2!I40</f>
        <v>19.100000000000001</v>
      </c>
      <c r="J56" s="2">
        <f>Лист2!J40</f>
        <v>5.2</v>
      </c>
      <c r="K56" s="2">
        <f>Лист2!K40</f>
        <v>0</v>
      </c>
      <c r="L56" s="2">
        <f>Лист2!L40</f>
        <v>358.1</v>
      </c>
      <c r="M56" s="2">
        <f t="shared" si="3"/>
        <v>451.24</v>
      </c>
    </row>
    <row r="57" spans="1:13" ht="25.5" x14ac:dyDescent="0.25">
      <c r="A57" s="85"/>
      <c r="B57" s="126"/>
      <c r="C57" s="126"/>
      <c r="D57" s="4" t="s">
        <v>24</v>
      </c>
      <c r="E57" s="2" t="s">
        <v>28</v>
      </c>
      <c r="F57" s="2" t="s">
        <v>28</v>
      </c>
      <c r="G57" s="2" t="s">
        <v>28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f t="shared" si="3"/>
        <v>0</v>
      </c>
    </row>
    <row r="58" spans="1:13" ht="51" x14ac:dyDescent="0.25">
      <c r="A58" s="85"/>
      <c r="B58" s="126"/>
      <c r="C58" s="126"/>
      <c r="D58" s="20" t="s">
        <v>26</v>
      </c>
      <c r="E58" s="2" t="s">
        <v>28</v>
      </c>
      <c r="F58" s="2" t="s">
        <v>28</v>
      </c>
      <c r="G58" s="2" t="s">
        <v>28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f t="shared" si="3"/>
        <v>0</v>
      </c>
    </row>
    <row r="59" spans="1:13" ht="27.75" customHeight="1" x14ac:dyDescent="0.25">
      <c r="A59" s="85" t="s">
        <v>240</v>
      </c>
      <c r="B59" s="146" t="s">
        <v>27</v>
      </c>
      <c r="C59" s="126" t="s">
        <v>214</v>
      </c>
      <c r="D59" s="4" t="s">
        <v>21</v>
      </c>
      <c r="E59" s="2" t="s">
        <v>28</v>
      </c>
      <c r="F59" s="2" t="s">
        <v>28</v>
      </c>
      <c r="G59" s="2">
        <f>SUM(G60:G63)</f>
        <v>297.89999999999998</v>
      </c>
      <c r="H59" s="2">
        <f t="shared" ref="H59:L59" si="5">SUM(H60:H63)</f>
        <v>821.3</v>
      </c>
      <c r="I59" s="2">
        <f t="shared" si="5"/>
        <v>199</v>
      </c>
      <c r="J59" s="2">
        <f t="shared" si="5"/>
        <v>100</v>
      </c>
      <c r="K59" s="2">
        <f t="shared" si="5"/>
        <v>100</v>
      </c>
      <c r="L59" s="2">
        <f t="shared" si="5"/>
        <v>100</v>
      </c>
      <c r="M59" s="2">
        <f t="shared" si="3"/>
        <v>1618.1999999999998</v>
      </c>
    </row>
    <row r="60" spans="1:13" ht="25.5" x14ac:dyDescent="0.25">
      <c r="A60" s="85"/>
      <c r="B60" s="146"/>
      <c r="C60" s="126"/>
      <c r="D60" s="4" t="s">
        <v>22</v>
      </c>
      <c r="E60" s="2" t="s">
        <v>28</v>
      </c>
      <c r="F60" s="2" t="s">
        <v>28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f t="shared" si="3"/>
        <v>0</v>
      </c>
    </row>
    <row r="61" spans="1:13" ht="25.5" x14ac:dyDescent="0.25">
      <c r="A61" s="85"/>
      <c r="B61" s="146"/>
      <c r="C61" s="126"/>
      <c r="D61" s="4" t="s">
        <v>23</v>
      </c>
      <c r="E61" s="2" t="s">
        <v>28</v>
      </c>
      <c r="F61" s="2" t="s">
        <v>28</v>
      </c>
      <c r="G61" s="2">
        <f>SUM(Лист2!G42:G43)</f>
        <v>297.89999999999998</v>
      </c>
      <c r="H61" s="2">
        <f>SUM(Лист2!H42:H43)</f>
        <v>821.3</v>
      </c>
      <c r="I61" s="2">
        <f>SUM(Лист2!I42:I43)</f>
        <v>199</v>
      </c>
      <c r="J61" s="2">
        <f>SUM(Лист2!J42:J43)</f>
        <v>100</v>
      </c>
      <c r="K61" s="2">
        <f>SUM(Лист2!K42:K43)</f>
        <v>100</v>
      </c>
      <c r="L61" s="2">
        <f>SUM(Лист2!L42:L43)</f>
        <v>100</v>
      </c>
      <c r="M61" s="2">
        <f t="shared" si="3"/>
        <v>1618.1999999999998</v>
      </c>
    </row>
    <row r="62" spans="1:13" ht="25.5" x14ac:dyDescent="0.25">
      <c r="A62" s="85"/>
      <c r="B62" s="146"/>
      <c r="C62" s="126"/>
      <c r="D62" s="4" t="s">
        <v>24</v>
      </c>
      <c r="E62" s="2" t="s">
        <v>28</v>
      </c>
      <c r="F62" s="2" t="s">
        <v>28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f t="shared" si="3"/>
        <v>0</v>
      </c>
    </row>
    <row r="63" spans="1:13" ht="51" x14ac:dyDescent="0.25">
      <c r="A63" s="85"/>
      <c r="B63" s="146"/>
      <c r="C63" s="126"/>
      <c r="D63" s="20" t="s">
        <v>26</v>
      </c>
      <c r="E63" s="2" t="s">
        <v>28</v>
      </c>
      <c r="F63" s="2" t="s">
        <v>28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f t="shared" si="3"/>
        <v>0</v>
      </c>
    </row>
    <row r="64" spans="1:13" x14ac:dyDescent="0.25">
      <c r="A64" s="85" t="s">
        <v>229</v>
      </c>
      <c r="B64" s="126" t="s">
        <v>29</v>
      </c>
      <c r="C64" s="126" t="s">
        <v>213</v>
      </c>
      <c r="D64" s="4" t="s">
        <v>21</v>
      </c>
      <c r="E64" s="2" t="s">
        <v>28</v>
      </c>
      <c r="F64" s="2" t="s">
        <v>28</v>
      </c>
      <c r="G64" s="2">
        <v>0</v>
      </c>
      <c r="H64" s="2">
        <v>0</v>
      </c>
      <c r="I64" s="2">
        <f>SUM(I65:I68)</f>
        <v>100</v>
      </c>
      <c r="J64" s="2">
        <f t="shared" ref="J64:L64" si="6">SUM(J65:J68)</f>
        <v>100</v>
      </c>
      <c r="K64" s="2">
        <f t="shared" si="6"/>
        <v>100</v>
      </c>
      <c r="L64" s="2">
        <f t="shared" si="6"/>
        <v>100</v>
      </c>
      <c r="M64" s="2">
        <f>SUM(E64:L64)</f>
        <v>400</v>
      </c>
    </row>
    <row r="65" spans="1:13" ht="25.5" x14ac:dyDescent="0.25">
      <c r="A65" s="85"/>
      <c r="B65" s="126"/>
      <c r="C65" s="126"/>
      <c r="D65" s="4" t="s">
        <v>22</v>
      </c>
      <c r="E65" s="2" t="s">
        <v>28</v>
      </c>
      <c r="F65" s="2" t="s">
        <v>28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f t="shared" si="3"/>
        <v>0</v>
      </c>
    </row>
    <row r="66" spans="1:13" ht="25.5" x14ac:dyDescent="0.25">
      <c r="A66" s="85"/>
      <c r="B66" s="126"/>
      <c r="C66" s="126"/>
      <c r="D66" s="4" t="s">
        <v>23</v>
      </c>
      <c r="E66" s="2" t="s">
        <v>28</v>
      </c>
      <c r="F66" s="2" t="s">
        <v>28</v>
      </c>
      <c r="G66" s="2">
        <v>0</v>
      </c>
      <c r="H66" s="2">
        <v>0</v>
      </c>
      <c r="I66" s="2">
        <f>Лист2!I44</f>
        <v>100</v>
      </c>
      <c r="J66" s="2">
        <f>Лист2!J44</f>
        <v>100</v>
      </c>
      <c r="K66" s="2">
        <f>Лист2!K44</f>
        <v>100</v>
      </c>
      <c r="L66" s="2">
        <f>Лист2!L44</f>
        <v>100</v>
      </c>
      <c r="M66" s="2">
        <f t="shared" si="3"/>
        <v>400</v>
      </c>
    </row>
    <row r="67" spans="1:13" ht="25.5" x14ac:dyDescent="0.25">
      <c r="A67" s="85"/>
      <c r="B67" s="126"/>
      <c r="C67" s="126"/>
      <c r="D67" s="4" t="s">
        <v>24</v>
      </c>
      <c r="E67" s="2" t="s">
        <v>28</v>
      </c>
      <c r="F67" s="2" t="s">
        <v>28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f t="shared" si="3"/>
        <v>0</v>
      </c>
    </row>
    <row r="68" spans="1:13" ht="51" x14ac:dyDescent="0.25">
      <c r="A68" s="85"/>
      <c r="B68" s="126"/>
      <c r="C68" s="126"/>
      <c r="D68" s="20" t="s">
        <v>26</v>
      </c>
      <c r="E68" s="2" t="s">
        <v>28</v>
      </c>
      <c r="F68" s="2" t="s">
        <v>28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f t="shared" si="3"/>
        <v>0</v>
      </c>
    </row>
    <row r="69" spans="1:13" x14ac:dyDescent="0.25">
      <c r="A69" s="85" t="s">
        <v>230</v>
      </c>
      <c r="B69" s="126" t="s">
        <v>29</v>
      </c>
      <c r="C69" s="126" t="s">
        <v>212</v>
      </c>
      <c r="D69" s="4" t="s">
        <v>21</v>
      </c>
      <c r="E69" s="2" t="s">
        <v>28</v>
      </c>
      <c r="F69" s="2" t="s">
        <v>28</v>
      </c>
      <c r="G69" s="2">
        <f>SUM(G70:G73)</f>
        <v>100</v>
      </c>
      <c r="H69" s="2">
        <f t="shared" ref="H69:L69" si="7">SUM(H70:H73)</f>
        <v>740.3</v>
      </c>
      <c r="I69" s="2">
        <f t="shared" si="7"/>
        <v>0</v>
      </c>
      <c r="J69" s="2">
        <f t="shared" si="7"/>
        <v>0</v>
      </c>
      <c r="K69" s="2">
        <f t="shared" si="7"/>
        <v>0</v>
      </c>
      <c r="L69" s="2">
        <f t="shared" si="7"/>
        <v>400</v>
      </c>
      <c r="M69" s="2">
        <f t="shared" si="3"/>
        <v>1240.3</v>
      </c>
    </row>
    <row r="70" spans="1:13" ht="25.5" x14ac:dyDescent="0.25">
      <c r="A70" s="85"/>
      <c r="B70" s="126"/>
      <c r="C70" s="126"/>
      <c r="D70" s="4" t="s">
        <v>22</v>
      </c>
      <c r="E70" s="2" t="s">
        <v>28</v>
      </c>
      <c r="F70" s="2" t="s">
        <v>28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f t="shared" si="3"/>
        <v>0</v>
      </c>
    </row>
    <row r="71" spans="1:13" ht="25.5" x14ac:dyDescent="0.25">
      <c r="A71" s="85"/>
      <c r="B71" s="126"/>
      <c r="C71" s="126"/>
      <c r="D71" s="4" t="s">
        <v>23</v>
      </c>
      <c r="E71" s="2" t="s">
        <v>28</v>
      </c>
      <c r="F71" s="2" t="s">
        <v>28</v>
      </c>
      <c r="G71" s="2">
        <f>Лист2!G46+Лист2!G47</f>
        <v>100</v>
      </c>
      <c r="H71" s="2">
        <f>Лист2!H46+Лист2!H47</f>
        <v>740.3</v>
      </c>
      <c r="I71" s="2">
        <f>Лист2!I46+Лист2!I47</f>
        <v>0</v>
      </c>
      <c r="J71" s="2">
        <f>Лист2!J46+Лист2!J47</f>
        <v>0</v>
      </c>
      <c r="K71" s="2">
        <f>Лист2!K46+Лист2!K47</f>
        <v>0</v>
      </c>
      <c r="L71" s="2">
        <f>Лист2!L46+Лист2!L47</f>
        <v>400</v>
      </c>
      <c r="M71" s="2">
        <f t="shared" si="3"/>
        <v>1240.3</v>
      </c>
    </row>
    <row r="72" spans="1:13" ht="25.5" x14ac:dyDescent="0.25">
      <c r="A72" s="85"/>
      <c r="B72" s="126"/>
      <c r="C72" s="126"/>
      <c r="D72" s="4" t="s">
        <v>24</v>
      </c>
      <c r="E72" s="2" t="s">
        <v>28</v>
      </c>
      <c r="F72" s="2" t="s">
        <v>28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f t="shared" si="3"/>
        <v>0</v>
      </c>
    </row>
    <row r="73" spans="1:13" ht="51" x14ac:dyDescent="0.25">
      <c r="A73" s="85"/>
      <c r="B73" s="126"/>
      <c r="C73" s="126"/>
      <c r="D73" s="20" t="s">
        <v>26</v>
      </c>
      <c r="E73" s="2" t="s">
        <v>28</v>
      </c>
      <c r="F73" s="2" t="s">
        <v>28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f t="shared" si="3"/>
        <v>0</v>
      </c>
    </row>
    <row r="74" spans="1:13" x14ac:dyDescent="0.25">
      <c r="A74" s="85" t="s">
        <v>231</v>
      </c>
      <c r="B74" s="126" t="s">
        <v>29</v>
      </c>
      <c r="C74" s="126" t="s">
        <v>211</v>
      </c>
      <c r="D74" s="4" t="s">
        <v>21</v>
      </c>
      <c r="E74" s="2" t="s">
        <v>28</v>
      </c>
      <c r="F74" s="2" t="s">
        <v>28</v>
      </c>
      <c r="G74" s="2">
        <f>SUM(G75:G78)</f>
        <v>197.9</v>
      </c>
      <c r="H74" s="2">
        <f t="shared" ref="H74:L74" si="8">SUM(H75:H78)</f>
        <v>81</v>
      </c>
      <c r="I74" s="2">
        <f t="shared" si="8"/>
        <v>99</v>
      </c>
      <c r="J74" s="2">
        <f t="shared" si="8"/>
        <v>0</v>
      </c>
      <c r="K74" s="2">
        <f t="shared" si="8"/>
        <v>0</v>
      </c>
      <c r="L74" s="2">
        <f t="shared" si="8"/>
        <v>693.7</v>
      </c>
      <c r="M74" s="2">
        <f t="shared" si="3"/>
        <v>1071.5999999999999</v>
      </c>
    </row>
    <row r="75" spans="1:13" ht="25.5" x14ac:dyDescent="0.25">
      <c r="A75" s="85"/>
      <c r="B75" s="126"/>
      <c r="C75" s="126"/>
      <c r="D75" s="4" t="s">
        <v>22</v>
      </c>
      <c r="E75" s="2" t="s">
        <v>28</v>
      </c>
      <c r="F75" s="2" t="s">
        <v>28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f t="shared" si="3"/>
        <v>0</v>
      </c>
    </row>
    <row r="76" spans="1:13" ht="25.5" x14ac:dyDescent="0.25">
      <c r="A76" s="85"/>
      <c r="B76" s="126"/>
      <c r="C76" s="126"/>
      <c r="D76" s="4" t="s">
        <v>23</v>
      </c>
      <c r="E76" s="2" t="s">
        <v>28</v>
      </c>
      <c r="F76" s="2" t="s">
        <v>28</v>
      </c>
      <c r="G76" s="2">
        <f>Лист2!G48</f>
        <v>197.9</v>
      </c>
      <c r="H76" s="2">
        <f>Лист2!H48</f>
        <v>81</v>
      </c>
      <c r="I76" s="2">
        <f>Лист2!I48</f>
        <v>99</v>
      </c>
      <c r="J76" s="2">
        <f>Лист2!J48</f>
        <v>0</v>
      </c>
      <c r="K76" s="2">
        <f>Лист2!K48</f>
        <v>0</v>
      </c>
      <c r="L76" s="2">
        <f>Лист2!L48</f>
        <v>693.7</v>
      </c>
      <c r="M76" s="2">
        <f t="shared" si="3"/>
        <v>1071.5999999999999</v>
      </c>
    </row>
    <row r="77" spans="1:13" ht="25.5" x14ac:dyDescent="0.25">
      <c r="A77" s="85"/>
      <c r="B77" s="126"/>
      <c r="C77" s="126"/>
      <c r="D77" s="4" t="s">
        <v>24</v>
      </c>
      <c r="E77" s="2" t="s">
        <v>28</v>
      </c>
      <c r="F77" s="2" t="s">
        <v>28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f t="shared" si="3"/>
        <v>0</v>
      </c>
    </row>
    <row r="78" spans="1:13" ht="51" x14ac:dyDescent="0.25">
      <c r="A78" s="85"/>
      <c r="B78" s="126"/>
      <c r="C78" s="126"/>
      <c r="D78" s="20" t="s">
        <v>26</v>
      </c>
      <c r="E78" s="2" t="s">
        <v>28</v>
      </c>
      <c r="F78" s="2" t="s">
        <v>28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f t="shared" si="3"/>
        <v>0</v>
      </c>
    </row>
    <row r="79" spans="1:13" x14ac:dyDescent="0.25">
      <c r="A79" s="85" t="s">
        <v>243</v>
      </c>
      <c r="B79" s="119" t="s">
        <v>27</v>
      </c>
      <c r="C79" s="126" t="s">
        <v>210</v>
      </c>
      <c r="D79" s="4" t="s">
        <v>21</v>
      </c>
      <c r="E79" s="2" t="s">
        <v>28</v>
      </c>
      <c r="F79" s="2" t="s">
        <v>28</v>
      </c>
      <c r="G79" s="2" t="s">
        <v>28</v>
      </c>
      <c r="H79" s="2">
        <f>SUM(H80:H83)</f>
        <v>0</v>
      </c>
      <c r="I79" s="2">
        <f t="shared" ref="I79:L79" si="9">SUM(I80:I83)</f>
        <v>0</v>
      </c>
      <c r="J79" s="2">
        <f t="shared" si="9"/>
        <v>155424.79999999999</v>
      </c>
      <c r="K79" s="2">
        <f t="shared" si="9"/>
        <v>154160.1</v>
      </c>
      <c r="L79" s="2">
        <f t="shared" si="9"/>
        <v>154358.79999999999</v>
      </c>
      <c r="M79" s="2">
        <f t="shared" si="3"/>
        <v>463943.7</v>
      </c>
    </row>
    <row r="80" spans="1:13" ht="25.5" x14ac:dyDescent="0.25">
      <c r="A80" s="85"/>
      <c r="B80" s="120"/>
      <c r="C80" s="126"/>
      <c r="D80" s="4" t="s">
        <v>22</v>
      </c>
      <c r="E80" s="2" t="s">
        <v>28</v>
      </c>
      <c r="F80" s="2" t="s">
        <v>28</v>
      </c>
      <c r="G80" s="2" t="s">
        <v>28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f t="shared" si="3"/>
        <v>0</v>
      </c>
    </row>
    <row r="81" spans="1:13" ht="25.5" x14ac:dyDescent="0.25">
      <c r="A81" s="85"/>
      <c r="B81" s="120"/>
      <c r="C81" s="126"/>
      <c r="D81" s="4" t="s">
        <v>23</v>
      </c>
      <c r="E81" s="2" t="s">
        <v>28</v>
      </c>
      <c r="F81" s="2" t="s">
        <v>28</v>
      </c>
      <c r="G81" s="2" t="s">
        <v>28</v>
      </c>
      <c r="H81" s="2">
        <f>Лист2!H50</f>
        <v>0</v>
      </c>
      <c r="I81" s="2">
        <f>Лист2!I50</f>
        <v>0</v>
      </c>
      <c r="J81" s="2">
        <f>Лист2!J49</f>
        <v>155424.79999999999</v>
      </c>
      <c r="K81" s="41">
        <f>Лист2!K49</f>
        <v>154160.1</v>
      </c>
      <c r="L81" s="41">
        <f>Лист2!L49</f>
        <v>154358.79999999999</v>
      </c>
      <c r="M81" s="2">
        <f t="shared" si="3"/>
        <v>463943.7</v>
      </c>
    </row>
    <row r="82" spans="1:13" ht="25.5" x14ac:dyDescent="0.25">
      <c r="A82" s="85"/>
      <c r="B82" s="120"/>
      <c r="C82" s="126"/>
      <c r="D82" s="4" t="s">
        <v>24</v>
      </c>
      <c r="E82" s="2" t="s">
        <v>28</v>
      </c>
      <c r="F82" s="2" t="s">
        <v>28</v>
      </c>
      <c r="G82" s="2" t="s">
        <v>28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f t="shared" si="3"/>
        <v>0</v>
      </c>
    </row>
    <row r="83" spans="1:13" ht="51" x14ac:dyDescent="0.25">
      <c r="A83" s="85"/>
      <c r="B83" s="121"/>
      <c r="C83" s="126"/>
      <c r="D83" s="20" t="s">
        <v>26</v>
      </c>
      <c r="E83" s="2" t="s">
        <v>28</v>
      </c>
      <c r="F83" s="2" t="s">
        <v>28</v>
      </c>
      <c r="G83" s="2" t="s">
        <v>28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f t="shared" si="3"/>
        <v>0</v>
      </c>
    </row>
    <row r="84" spans="1:13" x14ac:dyDescent="0.25">
      <c r="A84" s="85" t="s">
        <v>227</v>
      </c>
      <c r="B84" s="126" t="s">
        <v>29</v>
      </c>
      <c r="C84" s="126" t="s">
        <v>190</v>
      </c>
      <c r="D84" s="4" t="s">
        <v>21</v>
      </c>
      <c r="E84" s="2" t="s">
        <v>28</v>
      </c>
      <c r="F84" s="2" t="s">
        <v>28</v>
      </c>
      <c r="G84" s="2" t="s">
        <v>28</v>
      </c>
      <c r="H84" s="2">
        <f>SUM(H85:H88)</f>
        <v>132034.64000000001</v>
      </c>
      <c r="I84" s="2">
        <f t="shared" ref="I84:L84" si="10">SUM(I85:I88)</f>
        <v>156208.9</v>
      </c>
      <c r="J84" s="2">
        <f>SUM(J85:J88)</f>
        <v>155424.79999999999</v>
      </c>
      <c r="K84" s="2">
        <f t="shared" si="10"/>
        <v>154160.1</v>
      </c>
      <c r="L84" s="2">
        <f t="shared" si="10"/>
        <v>154358.79999999999</v>
      </c>
      <c r="M84" s="2">
        <f t="shared" si="3"/>
        <v>752187.24</v>
      </c>
    </row>
    <row r="85" spans="1:13" ht="25.5" x14ac:dyDescent="0.25">
      <c r="A85" s="85"/>
      <c r="B85" s="126"/>
      <c r="C85" s="126"/>
      <c r="D85" s="4" t="s">
        <v>22</v>
      </c>
      <c r="E85" s="2" t="s">
        <v>28</v>
      </c>
      <c r="F85" s="2" t="s">
        <v>28</v>
      </c>
      <c r="G85" s="2" t="s">
        <v>28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f t="shared" si="3"/>
        <v>0</v>
      </c>
    </row>
    <row r="86" spans="1:13" ht="25.5" x14ac:dyDescent="0.25">
      <c r="A86" s="85"/>
      <c r="B86" s="126"/>
      <c r="C86" s="126"/>
      <c r="D86" s="4" t="s">
        <v>23</v>
      </c>
      <c r="E86" s="2" t="s">
        <v>28</v>
      </c>
      <c r="F86" s="2" t="s">
        <v>28</v>
      </c>
      <c r="G86" s="2" t="s">
        <v>28</v>
      </c>
      <c r="H86" s="2">
        <f>Лист2!H52</f>
        <v>132034.64000000001</v>
      </c>
      <c r="I86" s="2">
        <f>Лист2!I52</f>
        <v>156208.9</v>
      </c>
      <c r="J86" s="2">
        <f>Лист2!J52</f>
        <v>155424.79999999999</v>
      </c>
      <c r="K86" s="2">
        <f>Лист2!K52</f>
        <v>154160.1</v>
      </c>
      <c r="L86" s="2">
        <f>Лист2!L52</f>
        <v>154358.79999999999</v>
      </c>
      <c r="M86" s="2">
        <f t="shared" si="3"/>
        <v>752187.24</v>
      </c>
    </row>
    <row r="87" spans="1:13" ht="25.5" x14ac:dyDescent="0.25">
      <c r="A87" s="85"/>
      <c r="B87" s="126"/>
      <c r="C87" s="126"/>
      <c r="D87" s="4" t="s">
        <v>24</v>
      </c>
      <c r="E87" s="2" t="s">
        <v>28</v>
      </c>
      <c r="F87" s="2" t="s">
        <v>28</v>
      </c>
      <c r="G87" s="2" t="s">
        <v>28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f t="shared" si="3"/>
        <v>0</v>
      </c>
    </row>
    <row r="88" spans="1:13" ht="51" x14ac:dyDescent="0.25">
      <c r="A88" s="85"/>
      <c r="B88" s="126"/>
      <c r="C88" s="126"/>
      <c r="D88" s="20" t="s">
        <v>26</v>
      </c>
      <c r="E88" s="2" t="s">
        <v>28</v>
      </c>
      <c r="F88" s="2" t="s">
        <v>28</v>
      </c>
      <c r="G88" s="2" t="s">
        <v>28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f t="shared" si="3"/>
        <v>0</v>
      </c>
    </row>
    <row r="89" spans="1:13" ht="15.75" customHeight="1" x14ac:dyDescent="0.25">
      <c r="A89" s="85" t="s">
        <v>228</v>
      </c>
      <c r="B89" s="126" t="s">
        <v>29</v>
      </c>
      <c r="C89" s="126" t="s">
        <v>209</v>
      </c>
      <c r="D89" s="4" t="s">
        <v>21</v>
      </c>
      <c r="E89" s="2" t="s">
        <v>28</v>
      </c>
      <c r="F89" s="2" t="s">
        <v>28</v>
      </c>
      <c r="G89" s="2" t="s">
        <v>28</v>
      </c>
      <c r="H89" s="2">
        <f>SUM(H90:H93)</f>
        <v>3293.78</v>
      </c>
      <c r="I89" s="2">
        <f t="shared" ref="I89:L89" si="11">SUM(I90:I93)</f>
        <v>0</v>
      </c>
      <c r="J89" s="2">
        <f t="shared" si="11"/>
        <v>0</v>
      </c>
      <c r="K89" s="2">
        <f t="shared" si="11"/>
        <v>0</v>
      </c>
      <c r="L89" s="2">
        <f t="shared" si="11"/>
        <v>0</v>
      </c>
      <c r="M89" s="2">
        <f t="shared" si="3"/>
        <v>3293.78</v>
      </c>
    </row>
    <row r="90" spans="1:13" ht="25.5" x14ac:dyDescent="0.25">
      <c r="A90" s="85"/>
      <c r="B90" s="126"/>
      <c r="C90" s="126"/>
      <c r="D90" s="4" t="s">
        <v>22</v>
      </c>
      <c r="E90" s="2" t="s">
        <v>28</v>
      </c>
      <c r="F90" s="2" t="s">
        <v>28</v>
      </c>
      <c r="G90" s="2" t="s">
        <v>28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f t="shared" si="3"/>
        <v>0</v>
      </c>
    </row>
    <row r="91" spans="1:13" ht="25.5" x14ac:dyDescent="0.25">
      <c r="A91" s="85"/>
      <c r="B91" s="126"/>
      <c r="C91" s="126"/>
      <c r="D91" s="4" t="s">
        <v>23</v>
      </c>
      <c r="E91" s="2" t="s">
        <v>28</v>
      </c>
      <c r="F91" s="2" t="s">
        <v>28</v>
      </c>
      <c r="G91" s="2" t="s">
        <v>28</v>
      </c>
      <c r="H91" s="2">
        <f>Лист2!H53</f>
        <v>3293.78</v>
      </c>
      <c r="I91" s="2">
        <f>Лист2!I53</f>
        <v>0</v>
      </c>
      <c r="J91" s="2">
        <f>Лист2!J53</f>
        <v>0</v>
      </c>
      <c r="K91" s="2">
        <f>Лист2!K53</f>
        <v>0</v>
      </c>
      <c r="L91" s="2">
        <f>Лист2!L53</f>
        <v>0</v>
      </c>
      <c r="M91" s="2">
        <f t="shared" si="3"/>
        <v>3293.78</v>
      </c>
    </row>
    <row r="92" spans="1:13" ht="25.5" x14ac:dyDescent="0.25">
      <c r="A92" s="85"/>
      <c r="B92" s="126"/>
      <c r="C92" s="126"/>
      <c r="D92" s="4" t="s">
        <v>24</v>
      </c>
      <c r="E92" s="2" t="s">
        <v>28</v>
      </c>
      <c r="F92" s="2" t="s">
        <v>28</v>
      </c>
      <c r="G92" s="2" t="s">
        <v>28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f t="shared" si="3"/>
        <v>0</v>
      </c>
    </row>
    <row r="93" spans="1:13" ht="51" x14ac:dyDescent="0.25">
      <c r="A93" s="85"/>
      <c r="B93" s="126"/>
      <c r="C93" s="126"/>
      <c r="D93" s="20" t="s">
        <v>26</v>
      </c>
      <c r="E93" s="2" t="s">
        <v>28</v>
      </c>
      <c r="F93" s="2" t="s">
        <v>28</v>
      </c>
      <c r="G93" s="2" t="s">
        <v>28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f t="shared" si="3"/>
        <v>0</v>
      </c>
    </row>
    <row r="94" spans="1:13" x14ac:dyDescent="0.25">
      <c r="A94" s="85" t="s">
        <v>226</v>
      </c>
      <c r="B94" s="126" t="s">
        <v>29</v>
      </c>
      <c r="C94" s="126" t="s">
        <v>208</v>
      </c>
      <c r="D94" s="4" t="s">
        <v>21</v>
      </c>
      <c r="E94" s="2" t="s">
        <v>28</v>
      </c>
      <c r="F94" s="2" t="s">
        <v>28</v>
      </c>
      <c r="G94" s="2" t="s">
        <v>28</v>
      </c>
      <c r="H94" s="2">
        <f>SUM(H95:H98)</f>
        <v>19701</v>
      </c>
      <c r="I94" s="2">
        <f t="shared" ref="I94:L94" si="12">SUM(I95:I98)</f>
        <v>0</v>
      </c>
      <c r="J94" s="2">
        <f t="shared" si="12"/>
        <v>0</v>
      </c>
      <c r="K94" s="2">
        <f t="shared" si="12"/>
        <v>0</v>
      </c>
      <c r="L94" s="2">
        <f t="shared" si="12"/>
        <v>0</v>
      </c>
      <c r="M94" s="2">
        <f t="shared" si="3"/>
        <v>19701</v>
      </c>
    </row>
    <row r="95" spans="1:13" ht="25.5" x14ac:dyDescent="0.25">
      <c r="A95" s="85"/>
      <c r="B95" s="126"/>
      <c r="C95" s="126"/>
      <c r="D95" s="4" t="s">
        <v>22</v>
      </c>
      <c r="E95" s="2" t="s">
        <v>28</v>
      </c>
      <c r="F95" s="2" t="s">
        <v>28</v>
      </c>
      <c r="G95" s="2" t="s">
        <v>28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f t="shared" si="3"/>
        <v>0</v>
      </c>
    </row>
    <row r="96" spans="1:13" ht="25.5" x14ac:dyDescent="0.25">
      <c r="A96" s="85"/>
      <c r="B96" s="126"/>
      <c r="C96" s="126"/>
      <c r="D96" s="4" t="s">
        <v>23</v>
      </c>
      <c r="E96" s="2" t="s">
        <v>28</v>
      </c>
      <c r="F96" s="2" t="s">
        <v>28</v>
      </c>
      <c r="G96" s="2" t="s">
        <v>28</v>
      </c>
      <c r="H96" s="2">
        <f>Лист2!H54</f>
        <v>19701</v>
      </c>
      <c r="I96" s="2">
        <f>Лист2!I54</f>
        <v>0</v>
      </c>
      <c r="J96" s="2">
        <f>Лист2!J54</f>
        <v>0</v>
      </c>
      <c r="K96" s="2">
        <f>Лист2!K54</f>
        <v>0</v>
      </c>
      <c r="L96" s="2">
        <f>Лист2!L54</f>
        <v>0</v>
      </c>
      <c r="M96" s="2">
        <f t="shared" si="3"/>
        <v>19701</v>
      </c>
    </row>
    <row r="97" spans="1:13" ht="25.5" x14ac:dyDescent="0.25">
      <c r="A97" s="85"/>
      <c r="B97" s="126"/>
      <c r="C97" s="126"/>
      <c r="D97" s="4" t="s">
        <v>24</v>
      </c>
      <c r="E97" s="2" t="s">
        <v>28</v>
      </c>
      <c r="F97" s="2" t="s">
        <v>28</v>
      </c>
      <c r="G97" s="2" t="s">
        <v>28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f t="shared" si="3"/>
        <v>0</v>
      </c>
    </row>
    <row r="98" spans="1:13" ht="51" x14ac:dyDescent="0.25">
      <c r="A98" s="85"/>
      <c r="B98" s="126"/>
      <c r="C98" s="126"/>
      <c r="D98" s="20" t="s">
        <v>26</v>
      </c>
      <c r="E98" s="2" t="s">
        <v>28</v>
      </c>
      <c r="F98" s="2" t="s">
        <v>28</v>
      </c>
      <c r="G98" s="2" t="s">
        <v>28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f t="shared" si="3"/>
        <v>0</v>
      </c>
    </row>
    <row r="99" spans="1:13" x14ac:dyDescent="0.25">
      <c r="A99" s="85" t="s">
        <v>225</v>
      </c>
      <c r="B99" s="126" t="s">
        <v>29</v>
      </c>
      <c r="C99" s="126" t="s">
        <v>195</v>
      </c>
      <c r="D99" s="4" t="s">
        <v>21</v>
      </c>
      <c r="E99" s="2" t="s">
        <v>28</v>
      </c>
      <c r="F99" s="2" t="s">
        <v>28</v>
      </c>
      <c r="G99" s="2" t="s">
        <v>28</v>
      </c>
      <c r="H99" s="2">
        <v>0</v>
      </c>
      <c r="I99" s="2" t="s">
        <v>31</v>
      </c>
      <c r="J99" s="2" t="s">
        <v>31</v>
      </c>
      <c r="K99" s="2" t="s">
        <v>31</v>
      </c>
      <c r="L99" s="2">
        <f>SUM(L100:L103)</f>
        <v>0</v>
      </c>
      <c r="M99" s="2">
        <f t="shared" si="3"/>
        <v>0</v>
      </c>
    </row>
    <row r="100" spans="1:13" ht="25.5" x14ac:dyDescent="0.25">
      <c r="A100" s="85"/>
      <c r="B100" s="126"/>
      <c r="C100" s="126"/>
      <c r="D100" s="4" t="s">
        <v>22</v>
      </c>
      <c r="E100" s="2" t="s">
        <v>28</v>
      </c>
      <c r="F100" s="2" t="s">
        <v>28</v>
      </c>
      <c r="G100" s="2" t="s">
        <v>28</v>
      </c>
      <c r="H100" s="2">
        <v>0</v>
      </c>
      <c r="I100" s="2" t="s">
        <v>31</v>
      </c>
      <c r="J100" s="2" t="s">
        <v>31</v>
      </c>
      <c r="K100" s="2" t="s">
        <v>31</v>
      </c>
      <c r="L100" s="2">
        <v>0</v>
      </c>
      <c r="M100" s="2">
        <f t="shared" si="3"/>
        <v>0</v>
      </c>
    </row>
    <row r="101" spans="1:13" ht="25.5" x14ac:dyDescent="0.25">
      <c r="A101" s="85"/>
      <c r="B101" s="126"/>
      <c r="C101" s="126"/>
      <c r="D101" s="4" t="s">
        <v>23</v>
      </c>
      <c r="E101" s="2" t="s">
        <v>28</v>
      </c>
      <c r="F101" s="2" t="s">
        <v>28</v>
      </c>
      <c r="G101" s="2" t="s">
        <v>28</v>
      </c>
      <c r="H101" s="2">
        <v>0</v>
      </c>
      <c r="I101" s="2" t="s">
        <v>31</v>
      </c>
      <c r="J101" s="2" t="s">
        <v>31</v>
      </c>
      <c r="K101" s="2" t="s">
        <v>31</v>
      </c>
      <c r="L101" s="2">
        <f>Лист2!L55</f>
        <v>0</v>
      </c>
      <c r="M101" s="2">
        <f t="shared" si="3"/>
        <v>0</v>
      </c>
    </row>
    <row r="102" spans="1:13" ht="25.5" x14ac:dyDescent="0.25">
      <c r="A102" s="85"/>
      <c r="B102" s="126"/>
      <c r="C102" s="126"/>
      <c r="D102" s="4" t="s">
        <v>24</v>
      </c>
      <c r="E102" s="2" t="s">
        <v>28</v>
      </c>
      <c r="F102" s="2" t="s">
        <v>28</v>
      </c>
      <c r="G102" s="2" t="s">
        <v>28</v>
      </c>
      <c r="H102" s="2">
        <v>0</v>
      </c>
      <c r="I102" s="2" t="s">
        <v>31</v>
      </c>
      <c r="J102" s="2" t="s">
        <v>31</v>
      </c>
      <c r="K102" s="2" t="s">
        <v>31</v>
      </c>
      <c r="L102" s="2">
        <v>0</v>
      </c>
      <c r="M102" s="2">
        <f t="shared" si="3"/>
        <v>0</v>
      </c>
    </row>
    <row r="103" spans="1:13" ht="51" x14ac:dyDescent="0.25">
      <c r="A103" s="85"/>
      <c r="B103" s="126"/>
      <c r="C103" s="126"/>
      <c r="D103" s="20" t="s">
        <v>26</v>
      </c>
      <c r="E103" s="2" t="s">
        <v>28</v>
      </c>
      <c r="F103" s="2" t="s">
        <v>28</v>
      </c>
      <c r="G103" s="2" t="s">
        <v>28</v>
      </c>
      <c r="H103" s="2">
        <v>0</v>
      </c>
      <c r="I103" s="2" t="s">
        <v>31</v>
      </c>
      <c r="J103" s="2" t="s">
        <v>31</v>
      </c>
      <c r="K103" s="2" t="s">
        <v>31</v>
      </c>
      <c r="L103" s="2">
        <v>0</v>
      </c>
      <c r="M103" s="2">
        <f t="shared" si="3"/>
        <v>0</v>
      </c>
    </row>
    <row r="104" spans="1:13" ht="15" customHeight="1" x14ac:dyDescent="0.25">
      <c r="A104" s="116" t="s">
        <v>33</v>
      </c>
      <c r="B104" s="119" t="s">
        <v>29</v>
      </c>
      <c r="C104" s="119" t="s">
        <v>207</v>
      </c>
      <c r="D104" s="4" t="s">
        <v>21</v>
      </c>
      <c r="E104" s="2" t="s">
        <v>28</v>
      </c>
      <c r="F104" s="2" t="s">
        <v>28</v>
      </c>
      <c r="G104" s="2" t="s">
        <v>28</v>
      </c>
      <c r="H104" s="2">
        <v>3610</v>
      </c>
      <c r="I104" s="2" t="s">
        <v>28</v>
      </c>
      <c r="J104" s="2" t="s">
        <v>28</v>
      </c>
      <c r="K104" s="2" t="s">
        <v>28</v>
      </c>
      <c r="L104" s="2" t="s">
        <v>28</v>
      </c>
      <c r="M104" s="2">
        <f t="shared" si="3"/>
        <v>3610</v>
      </c>
    </row>
    <row r="105" spans="1:13" ht="25.5" x14ac:dyDescent="0.25">
      <c r="A105" s="117"/>
      <c r="B105" s="120"/>
      <c r="C105" s="120"/>
      <c r="D105" s="4" t="s">
        <v>22</v>
      </c>
      <c r="E105" s="2" t="s">
        <v>28</v>
      </c>
      <c r="F105" s="2" t="s">
        <v>28</v>
      </c>
      <c r="G105" s="2" t="s">
        <v>28</v>
      </c>
      <c r="H105" s="2">
        <v>0</v>
      </c>
      <c r="I105" s="2" t="s">
        <v>28</v>
      </c>
      <c r="J105" s="2" t="s">
        <v>28</v>
      </c>
      <c r="K105" s="2" t="s">
        <v>28</v>
      </c>
      <c r="L105" s="2" t="s">
        <v>28</v>
      </c>
      <c r="M105" s="2">
        <f t="shared" si="3"/>
        <v>0</v>
      </c>
    </row>
    <row r="106" spans="1:13" ht="25.5" x14ac:dyDescent="0.25">
      <c r="A106" s="117"/>
      <c r="B106" s="120"/>
      <c r="C106" s="120"/>
      <c r="D106" s="4" t="s">
        <v>23</v>
      </c>
      <c r="E106" s="2" t="s">
        <v>28</v>
      </c>
      <c r="F106" s="2" t="s">
        <v>28</v>
      </c>
      <c r="G106" s="2" t="s">
        <v>28</v>
      </c>
      <c r="H106" s="2">
        <v>3610</v>
      </c>
      <c r="I106" s="2" t="s">
        <v>28</v>
      </c>
      <c r="J106" s="2" t="s">
        <v>28</v>
      </c>
      <c r="K106" s="2" t="s">
        <v>28</v>
      </c>
      <c r="L106" s="2" t="s">
        <v>28</v>
      </c>
      <c r="M106" s="2">
        <f t="shared" si="3"/>
        <v>3610</v>
      </c>
    </row>
    <row r="107" spans="1:13" ht="25.5" x14ac:dyDescent="0.25">
      <c r="A107" s="117"/>
      <c r="B107" s="120"/>
      <c r="C107" s="120"/>
      <c r="D107" s="4" t="s">
        <v>24</v>
      </c>
      <c r="E107" s="2" t="s">
        <v>28</v>
      </c>
      <c r="F107" s="2" t="s">
        <v>28</v>
      </c>
      <c r="G107" s="2" t="s">
        <v>28</v>
      </c>
      <c r="H107" s="2">
        <v>0</v>
      </c>
      <c r="I107" s="2" t="s">
        <v>28</v>
      </c>
      <c r="J107" s="2" t="s">
        <v>28</v>
      </c>
      <c r="K107" s="2" t="s">
        <v>28</v>
      </c>
      <c r="L107" s="2" t="s">
        <v>28</v>
      </c>
      <c r="M107" s="2">
        <f t="shared" si="3"/>
        <v>0</v>
      </c>
    </row>
    <row r="108" spans="1:13" ht="51" x14ac:dyDescent="0.25">
      <c r="A108" s="118"/>
      <c r="B108" s="121"/>
      <c r="C108" s="121"/>
      <c r="D108" s="20" t="s">
        <v>26</v>
      </c>
      <c r="E108" s="2" t="s">
        <v>28</v>
      </c>
      <c r="F108" s="2" t="s">
        <v>28</v>
      </c>
      <c r="G108" s="2" t="s">
        <v>28</v>
      </c>
      <c r="H108" s="2">
        <v>0</v>
      </c>
      <c r="I108" s="2" t="s">
        <v>28</v>
      </c>
      <c r="J108" s="2" t="s">
        <v>28</v>
      </c>
      <c r="K108" s="2" t="s">
        <v>28</v>
      </c>
      <c r="L108" s="2" t="s">
        <v>28</v>
      </c>
      <c r="M108" s="2">
        <f t="shared" si="3"/>
        <v>0</v>
      </c>
    </row>
    <row r="109" spans="1:13" ht="13.5" customHeight="1" x14ac:dyDescent="0.25">
      <c r="A109" s="85" t="s">
        <v>34</v>
      </c>
      <c r="B109" s="146" t="s">
        <v>35</v>
      </c>
      <c r="C109" s="126" t="s">
        <v>206</v>
      </c>
      <c r="D109" s="4" t="s">
        <v>21</v>
      </c>
      <c r="E109" s="2">
        <v>19620.2</v>
      </c>
      <c r="F109" s="2" t="s">
        <v>28</v>
      </c>
      <c r="G109" s="2" t="s">
        <v>28</v>
      </c>
      <c r="H109" s="2" t="s">
        <v>28</v>
      </c>
      <c r="I109" s="2" t="s">
        <v>28</v>
      </c>
      <c r="J109" s="2" t="s">
        <v>28</v>
      </c>
      <c r="K109" s="2" t="s">
        <v>28</v>
      </c>
      <c r="L109" s="2" t="s">
        <v>28</v>
      </c>
      <c r="M109" s="2">
        <f t="shared" si="3"/>
        <v>19620.2</v>
      </c>
    </row>
    <row r="110" spans="1:13" ht="25.5" x14ac:dyDescent="0.25">
      <c r="A110" s="85"/>
      <c r="B110" s="146"/>
      <c r="C110" s="126"/>
      <c r="D110" s="4" t="s">
        <v>22</v>
      </c>
      <c r="E110" s="2">
        <v>0</v>
      </c>
      <c r="F110" s="2" t="s">
        <v>28</v>
      </c>
      <c r="G110" s="2" t="s">
        <v>28</v>
      </c>
      <c r="H110" s="2" t="s">
        <v>28</v>
      </c>
      <c r="I110" s="2" t="s">
        <v>28</v>
      </c>
      <c r="J110" s="2" t="s">
        <v>28</v>
      </c>
      <c r="K110" s="2" t="s">
        <v>28</v>
      </c>
      <c r="L110" s="2" t="s">
        <v>28</v>
      </c>
      <c r="M110" s="2">
        <f t="shared" ref="M110:M158" si="13">SUM(E110:L110)</f>
        <v>0</v>
      </c>
    </row>
    <row r="111" spans="1:13" ht="25.5" x14ac:dyDescent="0.25">
      <c r="A111" s="85"/>
      <c r="B111" s="146"/>
      <c r="C111" s="126"/>
      <c r="D111" s="4" t="s">
        <v>23</v>
      </c>
      <c r="E111" s="2">
        <v>19620.2</v>
      </c>
      <c r="F111" s="2" t="s">
        <v>28</v>
      </c>
      <c r="G111" s="2" t="s">
        <v>28</v>
      </c>
      <c r="H111" s="2" t="s">
        <v>28</v>
      </c>
      <c r="I111" s="2" t="s">
        <v>28</v>
      </c>
      <c r="J111" s="2" t="s">
        <v>28</v>
      </c>
      <c r="K111" s="2" t="s">
        <v>28</v>
      </c>
      <c r="L111" s="2" t="s">
        <v>28</v>
      </c>
      <c r="M111" s="2">
        <f t="shared" si="13"/>
        <v>19620.2</v>
      </c>
    </row>
    <row r="112" spans="1:13" ht="25.5" x14ac:dyDescent="0.25">
      <c r="A112" s="85"/>
      <c r="B112" s="146"/>
      <c r="C112" s="126"/>
      <c r="D112" s="4" t="s">
        <v>24</v>
      </c>
      <c r="E112" s="2">
        <v>0</v>
      </c>
      <c r="F112" s="2" t="s">
        <v>28</v>
      </c>
      <c r="G112" s="2" t="s">
        <v>28</v>
      </c>
      <c r="H112" s="2" t="s">
        <v>28</v>
      </c>
      <c r="I112" s="2" t="s">
        <v>28</v>
      </c>
      <c r="J112" s="2" t="s">
        <v>28</v>
      </c>
      <c r="K112" s="2" t="s">
        <v>28</v>
      </c>
      <c r="L112" s="2" t="s">
        <v>28</v>
      </c>
      <c r="M112" s="2">
        <f t="shared" si="13"/>
        <v>0</v>
      </c>
    </row>
    <row r="113" spans="1:13" ht="51" x14ac:dyDescent="0.25">
      <c r="A113" s="85"/>
      <c r="B113" s="146"/>
      <c r="C113" s="126"/>
      <c r="D113" s="20" t="s">
        <v>26</v>
      </c>
      <c r="E113" s="2">
        <v>0</v>
      </c>
      <c r="F113" s="2" t="s">
        <v>28</v>
      </c>
      <c r="G113" s="2" t="s">
        <v>28</v>
      </c>
      <c r="H113" s="2" t="s">
        <v>28</v>
      </c>
      <c r="I113" s="2" t="s">
        <v>28</v>
      </c>
      <c r="J113" s="2" t="s">
        <v>28</v>
      </c>
      <c r="K113" s="2" t="s">
        <v>28</v>
      </c>
      <c r="L113" s="2" t="s">
        <v>28</v>
      </c>
      <c r="M113" s="2">
        <f t="shared" si="13"/>
        <v>0</v>
      </c>
    </row>
    <row r="114" spans="1:13" ht="27" customHeight="1" x14ac:dyDescent="0.25">
      <c r="A114" s="85" t="s">
        <v>36</v>
      </c>
      <c r="B114" s="146" t="s">
        <v>35</v>
      </c>
      <c r="C114" s="126" t="s">
        <v>205</v>
      </c>
      <c r="D114" s="4" t="s">
        <v>21</v>
      </c>
      <c r="E114" s="2">
        <v>997.9</v>
      </c>
      <c r="F114" s="2" t="s">
        <v>28</v>
      </c>
      <c r="G114" s="2" t="s">
        <v>28</v>
      </c>
      <c r="H114" s="2" t="s">
        <v>28</v>
      </c>
      <c r="I114" s="2" t="s">
        <v>28</v>
      </c>
      <c r="J114" s="2" t="s">
        <v>28</v>
      </c>
      <c r="K114" s="2" t="s">
        <v>28</v>
      </c>
      <c r="L114" s="2" t="s">
        <v>28</v>
      </c>
      <c r="M114" s="2">
        <f t="shared" si="13"/>
        <v>997.9</v>
      </c>
    </row>
    <row r="115" spans="1:13" ht="25.5" x14ac:dyDescent="0.25">
      <c r="A115" s="85"/>
      <c r="B115" s="146"/>
      <c r="C115" s="126"/>
      <c r="D115" s="4" t="s">
        <v>22</v>
      </c>
      <c r="E115" s="2">
        <v>0</v>
      </c>
      <c r="F115" s="2" t="s">
        <v>28</v>
      </c>
      <c r="G115" s="2" t="s">
        <v>28</v>
      </c>
      <c r="H115" s="2" t="s">
        <v>28</v>
      </c>
      <c r="I115" s="2" t="s">
        <v>28</v>
      </c>
      <c r="J115" s="2" t="s">
        <v>28</v>
      </c>
      <c r="K115" s="2" t="s">
        <v>28</v>
      </c>
      <c r="L115" s="2" t="s">
        <v>28</v>
      </c>
      <c r="M115" s="2">
        <f t="shared" si="13"/>
        <v>0</v>
      </c>
    </row>
    <row r="116" spans="1:13" ht="25.5" x14ac:dyDescent="0.25">
      <c r="A116" s="85"/>
      <c r="B116" s="146"/>
      <c r="C116" s="126"/>
      <c r="D116" s="4" t="s">
        <v>23</v>
      </c>
      <c r="E116" s="2">
        <v>997.9</v>
      </c>
      <c r="F116" s="2" t="s">
        <v>28</v>
      </c>
      <c r="G116" s="2" t="s">
        <v>28</v>
      </c>
      <c r="H116" s="2" t="s">
        <v>28</v>
      </c>
      <c r="I116" s="2" t="s">
        <v>28</v>
      </c>
      <c r="J116" s="2" t="s">
        <v>28</v>
      </c>
      <c r="K116" s="2" t="s">
        <v>28</v>
      </c>
      <c r="L116" s="2" t="s">
        <v>28</v>
      </c>
      <c r="M116" s="2">
        <f t="shared" si="13"/>
        <v>997.9</v>
      </c>
    </row>
    <row r="117" spans="1:13" ht="25.5" x14ac:dyDescent="0.25">
      <c r="A117" s="85"/>
      <c r="B117" s="146"/>
      <c r="C117" s="126"/>
      <c r="D117" s="4" t="s">
        <v>24</v>
      </c>
      <c r="E117" s="2">
        <v>0</v>
      </c>
      <c r="F117" s="2" t="s">
        <v>28</v>
      </c>
      <c r="G117" s="2" t="s">
        <v>28</v>
      </c>
      <c r="H117" s="2" t="s">
        <v>28</v>
      </c>
      <c r="I117" s="2" t="s">
        <v>28</v>
      </c>
      <c r="J117" s="2" t="s">
        <v>28</v>
      </c>
      <c r="K117" s="2" t="s">
        <v>28</v>
      </c>
      <c r="L117" s="2" t="s">
        <v>28</v>
      </c>
      <c r="M117" s="2">
        <f t="shared" si="13"/>
        <v>0</v>
      </c>
    </row>
    <row r="118" spans="1:13" ht="51" x14ac:dyDescent="0.25">
      <c r="A118" s="85"/>
      <c r="B118" s="146"/>
      <c r="C118" s="126"/>
      <c r="D118" s="20" t="s">
        <v>26</v>
      </c>
      <c r="E118" s="2">
        <v>0</v>
      </c>
      <c r="F118" s="2" t="s">
        <v>28</v>
      </c>
      <c r="G118" s="2" t="s">
        <v>28</v>
      </c>
      <c r="H118" s="2" t="s">
        <v>28</v>
      </c>
      <c r="I118" s="2" t="s">
        <v>28</v>
      </c>
      <c r="J118" s="2" t="s">
        <v>28</v>
      </c>
      <c r="K118" s="2" t="s">
        <v>28</v>
      </c>
      <c r="L118" s="2" t="s">
        <v>28</v>
      </c>
      <c r="M118" s="2">
        <f t="shared" si="13"/>
        <v>0</v>
      </c>
    </row>
    <row r="119" spans="1:13" x14ac:dyDescent="0.25">
      <c r="A119" s="85" t="s">
        <v>37</v>
      </c>
      <c r="B119" s="146" t="s">
        <v>35</v>
      </c>
      <c r="C119" s="126" t="s">
        <v>204</v>
      </c>
      <c r="D119" s="4" t="s">
        <v>21</v>
      </c>
      <c r="E119" s="2">
        <v>13158.4</v>
      </c>
      <c r="F119" s="2" t="s">
        <v>28</v>
      </c>
      <c r="G119" s="2" t="s">
        <v>28</v>
      </c>
      <c r="H119" s="2" t="s">
        <v>28</v>
      </c>
      <c r="I119" s="2" t="s">
        <v>28</v>
      </c>
      <c r="J119" s="2" t="s">
        <v>28</v>
      </c>
      <c r="K119" s="2" t="s">
        <v>28</v>
      </c>
      <c r="L119" s="2" t="s">
        <v>28</v>
      </c>
      <c r="M119" s="2">
        <f t="shared" si="13"/>
        <v>13158.4</v>
      </c>
    </row>
    <row r="120" spans="1:13" ht="25.5" x14ac:dyDescent="0.25">
      <c r="A120" s="85"/>
      <c r="B120" s="146"/>
      <c r="C120" s="126"/>
      <c r="D120" s="4" t="s">
        <v>22</v>
      </c>
      <c r="E120" s="2">
        <v>0</v>
      </c>
      <c r="F120" s="2" t="s">
        <v>28</v>
      </c>
      <c r="G120" s="2" t="s">
        <v>28</v>
      </c>
      <c r="H120" s="2" t="s">
        <v>28</v>
      </c>
      <c r="I120" s="2" t="s">
        <v>28</v>
      </c>
      <c r="J120" s="2" t="s">
        <v>28</v>
      </c>
      <c r="K120" s="2" t="s">
        <v>28</v>
      </c>
      <c r="L120" s="2" t="s">
        <v>28</v>
      </c>
      <c r="M120" s="2">
        <f t="shared" si="13"/>
        <v>0</v>
      </c>
    </row>
    <row r="121" spans="1:13" ht="25.5" x14ac:dyDescent="0.25">
      <c r="A121" s="85"/>
      <c r="B121" s="146"/>
      <c r="C121" s="126"/>
      <c r="D121" s="4" t="s">
        <v>23</v>
      </c>
      <c r="E121" s="2">
        <v>13158.4</v>
      </c>
      <c r="F121" s="2" t="s">
        <v>28</v>
      </c>
      <c r="G121" s="2" t="s">
        <v>28</v>
      </c>
      <c r="H121" s="2" t="s">
        <v>28</v>
      </c>
      <c r="I121" s="2" t="s">
        <v>28</v>
      </c>
      <c r="J121" s="2" t="s">
        <v>28</v>
      </c>
      <c r="K121" s="2" t="s">
        <v>28</v>
      </c>
      <c r="L121" s="2" t="s">
        <v>28</v>
      </c>
      <c r="M121" s="2">
        <f t="shared" si="13"/>
        <v>13158.4</v>
      </c>
    </row>
    <row r="122" spans="1:13" ht="25.5" x14ac:dyDescent="0.25">
      <c r="A122" s="85"/>
      <c r="B122" s="146"/>
      <c r="C122" s="126"/>
      <c r="D122" s="4" t="s">
        <v>24</v>
      </c>
      <c r="E122" s="2">
        <v>0</v>
      </c>
      <c r="F122" s="2" t="s">
        <v>28</v>
      </c>
      <c r="G122" s="2" t="s">
        <v>28</v>
      </c>
      <c r="H122" s="2" t="s">
        <v>28</v>
      </c>
      <c r="I122" s="2" t="s">
        <v>28</v>
      </c>
      <c r="J122" s="2" t="s">
        <v>28</v>
      </c>
      <c r="K122" s="2" t="s">
        <v>28</v>
      </c>
      <c r="L122" s="2" t="s">
        <v>28</v>
      </c>
      <c r="M122" s="2">
        <f t="shared" si="13"/>
        <v>0</v>
      </c>
    </row>
    <row r="123" spans="1:13" ht="51" x14ac:dyDescent="0.25">
      <c r="A123" s="85"/>
      <c r="B123" s="146"/>
      <c r="C123" s="126"/>
      <c r="D123" s="20" t="s">
        <v>26</v>
      </c>
      <c r="E123" s="2">
        <v>0</v>
      </c>
      <c r="F123" s="2" t="s">
        <v>28</v>
      </c>
      <c r="G123" s="2" t="s">
        <v>28</v>
      </c>
      <c r="H123" s="2" t="s">
        <v>28</v>
      </c>
      <c r="I123" s="2" t="s">
        <v>28</v>
      </c>
      <c r="J123" s="2" t="s">
        <v>28</v>
      </c>
      <c r="K123" s="2" t="s">
        <v>28</v>
      </c>
      <c r="L123" s="2" t="s">
        <v>28</v>
      </c>
      <c r="M123" s="2">
        <f t="shared" si="13"/>
        <v>0</v>
      </c>
    </row>
    <row r="124" spans="1:13" x14ac:dyDescent="0.25">
      <c r="A124" s="85" t="s">
        <v>38</v>
      </c>
      <c r="B124" s="146" t="s">
        <v>35</v>
      </c>
      <c r="C124" s="126" t="s">
        <v>203</v>
      </c>
      <c r="D124" s="4" t="s">
        <v>21</v>
      </c>
      <c r="E124" s="2">
        <v>1318.3</v>
      </c>
      <c r="F124" s="2" t="s">
        <v>28</v>
      </c>
      <c r="G124" s="2" t="s">
        <v>28</v>
      </c>
      <c r="H124" s="2" t="s">
        <v>28</v>
      </c>
      <c r="I124" s="2" t="s">
        <v>28</v>
      </c>
      <c r="J124" s="2" t="s">
        <v>28</v>
      </c>
      <c r="K124" s="2" t="s">
        <v>28</v>
      </c>
      <c r="L124" s="2" t="s">
        <v>28</v>
      </c>
      <c r="M124" s="2">
        <f t="shared" si="13"/>
        <v>1318.3</v>
      </c>
    </row>
    <row r="125" spans="1:13" ht="25.5" x14ac:dyDescent="0.25">
      <c r="A125" s="85"/>
      <c r="B125" s="146"/>
      <c r="C125" s="126"/>
      <c r="D125" s="4" t="s">
        <v>22</v>
      </c>
      <c r="E125" s="2">
        <v>0</v>
      </c>
      <c r="F125" s="2" t="s">
        <v>28</v>
      </c>
      <c r="G125" s="2" t="s">
        <v>28</v>
      </c>
      <c r="H125" s="2" t="s">
        <v>28</v>
      </c>
      <c r="I125" s="2" t="s">
        <v>28</v>
      </c>
      <c r="J125" s="2" t="s">
        <v>28</v>
      </c>
      <c r="K125" s="2" t="s">
        <v>28</v>
      </c>
      <c r="L125" s="2" t="s">
        <v>28</v>
      </c>
      <c r="M125" s="2">
        <f t="shared" si="13"/>
        <v>0</v>
      </c>
    </row>
    <row r="126" spans="1:13" ht="25.5" x14ac:dyDescent="0.25">
      <c r="A126" s="85"/>
      <c r="B126" s="146"/>
      <c r="C126" s="126"/>
      <c r="D126" s="4" t="s">
        <v>23</v>
      </c>
      <c r="E126" s="2">
        <v>1318.3</v>
      </c>
      <c r="F126" s="2" t="s">
        <v>28</v>
      </c>
      <c r="G126" s="2" t="s">
        <v>28</v>
      </c>
      <c r="H126" s="2" t="s">
        <v>28</v>
      </c>
      <c r="I126" s="2" t="s">
        <v>28</v>
      </c>
      <c r="J126" s="2" t="s">
        <v>28</v>
      </c>
      <c r="K126" s="2" t="s">
        <v>28</v>
      </c>
      <c r="L126" s="2" t="s">
        <v>28</v>
      </c>
      <c r="M126" s="2">
        <f t="shared" si="13"/>
        <v>1318.3</v>
      </c>
    </row>
    <row r="127" spans="1:13" ht="25.5" x14ac:dyDescent="0.25">
      <c r="A127" s="85"/>
      <c r="B127" s="146"/>
      <c r="C127" s="126"/>
      <c r="D127" s="4" t="s">
        <v>24</v>
      </c>
      <c r="E127" s="2">
        <v>0</v>
      </c>
      <c r="F127" s="2" t="s">
        <v>28</v>
      </c>
      <c r="G127" s="2" t="s">
        <v>28</v>
      </c>
      <c r="H127" s="2" t="s">
        <v>28</v>
      </c>
      <c r="I127" s="2" t="s">
        <v>28</v>
      </c>
      <c r="J127" s="2" t="s">
        <v>28</v>
      </c>
      <c r="K127" s="2" t="s">
        <v>28</v>
      </c>
      <c r="L127" s="2" t="s">
        <v>28</v>
      </c>
      <c r="M127" s="2">
        <f t="shared" si="13"/>
        <v>0</v>
      </c>
    </row>
    <row r="128" spans="1:13" ht="51" x14ac:dyDescent="0.25">
      <c r="A128" s="85"/>
      <c r="B128" s="146"/>
      <c r="C128" s="126"/>
      <c r="D128" s="20" t="s">
        <v>26</v>
      </c>
      <c r="E128" s="2">
        <v>0</v>
      </c>
      <c r="F128" s="2" t="s">
        <v>28</v>
      </c>
      <c r="G128" s="2" t="s">
        <v>28</v>
      </c>
      <c r="H128" s="2" t="s">
        <v>28</v>
      </c>
      <c r="I128" s="2" t="s">
        <v>28</v>
      </c>
      <c r="J128" s="2" t="s">
        <v>28</v>
      </c>
      <c r="K128" s="2" t="s">
        <v>28</v>
      </c>
      <c r="L128" s="2" t="s">
        <v>28</v>
      </c>
      <c r="M128" s="2">
        <f t="shared" si="13"/>
        <v>0</v>
      </c>
    </row>
    <row r="129" spans="1:13" ht="15" customHeight="1" x14ac:dyDescent="0.25">
      <c r="A129" s="85" t="s">
        <v>39</v>
      </c>
      <c r="B129" s="146" t="s">
        <v>40</v>
      </c>
      <c r="C129" s="126" t="s">
        <v>202</v>
      </c>
      <c r="D129" s="4" t="s">
        <v>21</v>
      </c>
      <c r="E129" s="2">
        <v>34681.1</v>
      </c>
      <c r="F129" s="2">
        <v>31303.4</v>
      </c>
      <c r="G129" s="2" t="s">
        <v>28</v>
      </c>
      <c r="H129" s="2" t="s">
        <v>28</v>
      </c>
      <c r="I129" s="2" t="s">
        <v>28</v>
      </c>
      <c r="J129" s="2" t="s">
        <v>28</v>
      </c>
      <c r="K129" s="2" t="s">
        <v>28</v>
      </c>
      <c r="L129" s="2" t="s">
        <v>28</v>
      </c>
      <c r="M129" s="2">
        <f t="shared" si="13"/>
        <v>65984.5</v>
      </c>
    </row>
    <row r="130" spans="1:13" ht="25.5" x14ac:dyDescent="0.25">
      <c r="A130" s="85"/>
      <c r="B130" s="146"/>
      <c r="C130" s="126"/>
      <c r="D130" s="4" t="s">
        <v>22</v>
      </c>
      <c r="E130" s="2">
        <v>0</v>
      </c>
      <c r="F130" s="2">
        <v>0</v>
      </c>
      <c r="G130" s="2" t="s">
        <v>28</v>
      </c>
      <c r="H130" s="2" t="s">
        <v>28</v>
      </c>
      <c r="I130" s="2" t="s">
        <v>28</v>
      </c>
      <c r="J130" s="2" t="s">
        <v>28</v>
      </c>
      <c r="K130" s="2" t="s">
        <v>28</v>
      </c>
      <c r="L130" s="2" t="s">
        <v>28</v>
      </c>
      <c r="M130" s="2">
        <f t="shared" si="13"/>
        <v>0</v>
      </c>
    </row>
    <row r="131" spans="1:13" ht="25.5" x14ac:dyDescent="0.25">
      <c r="A131" s="85"/>
      <c r="B131" s="146"/>
      <c r="C131" s="126"/>
      <c r="D131" s="4" t="s">
        <v>23</v>
      </c>
      <c r="E131" s="2">
        <v>34681.1</v>
      </c>
      <c r="F131" s="2">
        <v>31303.4</v>
      </c>
      <c r="G131" s="2" t="s">
        <v>28</v>
      </c>
      <c r="H131" s="2" t="s">
        <v>28</v>
      </c>
      <c r="I131" s="2" t="s">
        <v>28</v>
      </c>
      <c r="J131" s="2" t="s">
        <v>28</v>
      </c>
      <c r="K131" s="2" t="s">
        <v>28</v>
      </c>
      <c r="L131" s="2" t="s">
        <v>28</v>
      </c>
      <c r="M131" s="2">
        <f t="shared" si="13"/>
        <v>65984.5</v>
      </c>
    </row>
    <row r="132" spans="1:13" ht="25.5" x14ac:dyDescent="0.25">
      <c r="A132" s="85"/>
      <c r="B132" s="146"/>
      <c r="C132" s="126"/>
      <c r="D132" s="4" t="s">
        <v>24</v>
      </c>
      <c r="E132" s="2">
        <v>0</v>
      </c>
      <c r="F132" s="2">
        <v>0</v>
      </c>
      <c r="G132" s="2" t="s">
        <v>28</v>
      </c>
      <c r="H132" s="2" t="s">
        <v>28</v>
      </c>
      <c r="I132" s="2" t="s">
        <v>28</v>
      </c>
      <c r="J132" s="2" t="s">
        <v>28</v>
      </c>
      <c r="K132" s="2" t="s">
        <v>28</v>
      </c>
      <c r="L132" s="2" t="s">
        <v>28</v>
      </c>
      <c r="M132" s="2">
        <f t="shared" si="13"/>
        <v>0</v>
      </c>
    </row>
    <row r="133" spans="1:13" ht="51" x14ac:dyDescent="0.25">
      <c r="A133" s="85"/>
      <c r="B133" s="146"/>
      <c r="C133" s="126"/>
      <c r="D133" s="20" t="s">
        <v>26</v>
      </c>
      <c r="E133" s="2">
        <v>0</v>
      </c>
      <c r="F133" s="2">
        <v>0</v>
      </c>
      <c r="G133" s="2" t="s">
        <v>28</v>
      </c>
      <c r="H133" s="2" t="s">
        <v>28</v>
      </c>
      <c r="I133" s="2" t="s">
        <v>28</v>
      </c>
      <c r="J133" s="2" t="s">
        <v>28</v>
      </c>
      <c r="K133" s="2" t="s">
        <v>28</v>
      </c>
      <c r="L133" s="2" t="s">
        <v>28</v>
      </c>
      <c r="M133" s="2">
        <f t="shared" si="13"/>
        <v>0</v>
      </c>
    </row>
    <row r="134" spans="1:13" x14ac:dyDescent="0.25">
      <c r="A134" s="85" t="s">
        <v>41</v>
      </c>
      <c r="B134" s="146" t="s">
        <v>40</v>
      </c>
      <c r="C134" s="126" t="s">
        <v>190</v>
      </c>
      <c r="D134" s="4" t="s">
        <v>21</v>
      </c>
      <c r="E134" s="2">
        <v>146592.9</v>
      </c>
      <c r="F134" s="2">
        <v>147391.70000000001</v>
      </c>
      <c r="G134" s="2" t="s">
        <v>28</v>
      </c>
      <c r="H134" s="2" t="s">
        <v>28</v>
      </c>
      <c r="I134" s="2" t="s">
        <v>28</v>
      </c>
      <c r="J134" s="2" t="s">
        <v>28</v>
      </c>
      <c r="K134" s="2" t="s">
        <v>28</v>
      </c>
      <c r="L134" s="2" t="s">
        <v>28</v>
      </c>
      <c r="M134" s="2">
        <f t="shared" si="13"/>
        <v>293984.59999999998</v>
      </c>
    </row>
    <row r="135" spans="1:13" ht="25.5" x14ac:dyDescent="0.25">
      <c r="A135" s="85"/>
      <c r="B135" s="146"/>
      <c r="C135" s="126"/>
      <c r="D135" s="4" t="s">
        <v>22</v>
      </c>
      <c r="E135" s="2">
        <v>0</v>
      </c>
      <c r="F135" s="2">
        <v>0</v>
      </c>
      <c r="G135" s="2" t="s">
        <v>28</v>
      </c>
      <c r="H135" s="2" t="s">
        <v>28</v>
      </c>
      <c r="I135" s="2" t="s">
        <v>28</v>
      </c>
      <c r="J135" s="2" t="s">
        <v>28</v>
      </c>
      <c r="K135" s="2" t="s">
        <v>28</v>
      </c>
      <c r="L135" s="2" t="s">
        <v>28</v>
      </c>
      <c r="M135" s="2">
        <f t="shared" si="13"/>
        <v>0</v>
      </c>
    </row>
    <row r="136" spans="1:13" ht="25.5" x14ac:dyDescent="0.25">
      <c r="A136" s="85"/>
      <c r="B136" s="146"/>
      <c r="C136" s="126"/>
      <c r="D136" s="4" t="s">
        <v>23</v>
      </c>
      <c r="E136" s="2">
        <v>146592.9</v>
      </c>
      <c r="F136" s="2">
        <v>147391.70000000001</v>
      </c>
      <c r="G136" s="2" t="s">
        <v>28</v>
      </c>
      <c r="H136" s="2" t="s">
        <v>28</v>
      </c>
      <c r="I136" s="2" t="s">
        <v>28</v>
      </c>
      <c r="J136" s="2" t="s">
        <v>28</v>
      </c>
      <c r="K136" s="2" t="s">
        <v>28</v>
      </c>
      <c r="L136" s="2" t="s">
        <v>28</v>
      </c>
      <c r="M136" s="2">
        <f t="shared" si="13"/>
        <v>293984.59999999998</v>
      </c>
    </row>
    <row r="137" spans="1:13" ht="25.5" x14ac:dyDescent="0.25">
      <c r="A137" s="85"/>
      <c r="B137" s="146"/>
      <c r="C137" s="126"/>
      <c r="D137" s="4" t="s">
        <v>24</v>
      </c>
      <c r="E137" s="2">
        <v>0</v>
      </c>
      <c r="F137" s="2">
        <v>0</v>
      </c>
      <c r="G137" s="2" t="s">
        <v>28</v>
      </c>
      <c r="H137" s="2" t="s">
        <v>28</v>
      </c>
      <c r="I137" s="2" t="s">
        <v>28</v>
      </c>
      <c r="J137" s="2" t="s">
        <v>28</v>
      </c>
      <c r="K137" s="2" t="s">
        <v>28</v>
      </c>
      <c r="L137" s="2" t="s">
        <v>28</v>
      </c>
      <c r="M137" s="2">
        <f t="shared" si="13"/>
        <v>0</v>
      </c>
    </row>
    <row r="138" spans="1:13" ht="51" x14ac:dyDescent="0.25">
      <c r="A138" s="85"/>
      <c r="B138" s="146"/>
      <c r="C138" s="126"/>
      <c r="D138" s="20" t="s">
        <v>26</v>
      </c>
      <c r="E138" s="2">
        <v>0</v>
      </c>
      <c r="F138" s="2">
        <v>0</v>
      </c>
      <c r="G138" s="2" t="s">
        <v>28</v>
      </c>
      <c r="H138" s="2" t="s">
        <v>28</v>
      </c>
      <c r="I138" s="2" t="s">
        <v>28</v>
      </c>
      <c r="J138" s="2" t="s">
        <v>28</v>
      </c>
      <c r="K138" s="2" t="s">
        <v>28</v>
      </c>
      <c r="L138" s="2" t="s">
        <v>28</v>
      </c>
      <c r="M138" s="2">
        <f t="shared" si="13"/>
        <v>0</v>
      </c>
    </row>
    <row r="139" spans="1:13" ht="15" customHeight="1" x14ac:dyDescent="0.25">
      <c r="A139" s="85" t="s">
        <v>42</v>
      </c>
      <c r="B139" s="126" t="s">
        <v>40</v>
      </c>
      <c r="C139" s="126" t="s">
        <v>192</v>
      </c>
      <c r="D139" s="4" t="s">
        <v>21</v>
      </c>
      <c r="E139" s="2">
        <v>4071.2</v>
      </c>
      <c r="F139" s="2" t="s">
        <v>28</v>
      </c>
      <c r="G139" s="2" t="s">
        <v>28</v>
      </c>
      <c r="H139" s="2" t="s">
        <v>28</v>
      </c>
      <c r="I139" s="2" t="s">
        <v>28</v>
      </c>
      <c r="J139" s="2" t="s">
        <v>28</v>
      </c>
      <c r="K139" s="2" t="s">
        <v>28</v>
      </c>
      <c r="L139" s="2" t="s">
        <v>28</v>
      </c>
      <c r="M139" s="2">
        <f t="shared" si="13"/>
        <v>4071.2</v>
      </c>
    </row>
    <row r="140" spans="1:13" ht="25.5" x14ac:dyDescent="0.25">
      <c r="A140" s="85"/>
      <c r="B140" s="126"/>
      <c r="C140" s="126"/>
      <c r="D140" s="4" t="s">
        <v>22</v>
      </c>
      <c r="E140" s="2">
        <v>0</v>
      </c>
      <c r="F140" s="2" t="s">
        <v>28</v>
      </c>
      <c r="G140" s="2" t="s">
        <v>28</v>
      </c>
      <c r="H140" s="2" t="s">
        <v>28</v>
      </c>
      <c r="I140" s="2" t="s">
        <v>28</v>
      </c>
      <c r="J140" s="2" t="s">
        <v>28</v>
      </c>
      <c r="K140" s="2" t="s">
        <v>28</v>
      </c>
      <c r="L140" s="2" t="s">
        <v>28</v>
      </c>
      <c r="M140" s="2">
        <f t="shared" si="13"/>
        <v>0</v>
      </c>
    </row>
    <row r="141" spans="1:13" ht="25.5" x14ac:dyDescent="0.25">
      <c r="A141" s="85"/>
      <c r="B141" s="126"/>
      <c r="C141" s="126"/>
      <c r="D141" s="4" t="s">
        <v>23</v>
      </c>
      <c r="E141" s="2">
        <v>4071.2</v>
      </c>
      <c r="F141" s="2" t="s">
        <v>28</v>
      </c>
      <c r="G141" s="2" t="s">
        <v>28</v>
      </c>
      <c r="H141" s="2" t="s">
        <v>28</v>
      </c>
      <c r="I141" s="2" t="s">
        <v>28</v>
      </c>
      <c r="J141" s="2" t="s">
        <v>28</v>
      </c>
      <c r="K141" s="2" t="s">
        <v>28</v>
      </c>
      <c r="L141" s="2" t="s">
        <v>28</v>
      </c>
      <c r="M141" s="2">
        <f t="shared" si="13"/>
        <v>4071.2</v>
      </c>
    </row>
    <row r="142" spans="1:13" ht="25.5" x14ac:dyDescent="0.25">
      <c r="A142" s="85"/>
      <c r="B142" s="126"/>
      <c r="C142" s="126"/>
      <c r="D142" s="4" t="s">
        <v>24</v>
      </c>
      <c r="E142" s="2">
        <v>0</v>
      </c>
      <c r="F142" s="2" t="s">
        <v>28</v>
      </c>
      <c r="G142" s="2" t="s">
        <v>28</v>
      </c>
      <c r="H142" s="2" t="s">
        <v>28</v>
      </c>
      <c r="I142" s="2" t="s">
        <v>28</v>
      </c>
      <c r="J142" s="2" t="s">
        <v>28</v>
      </c>
      <c r="K142" s="2" t="s">
        <v>28</v>
      </c>
      <c r="L142" s="2" t="s">
        <v>28</v>
      </c>
      <c r="M142" s="2">
        <f t="shared" si="13"/>
        <v>0</v>
      </c>
    </row>
    <row r="143" spans="1:13" ht="51" x14ac:dyDescent="0.25">
      <c r="A143" s="85"/>
      <c r="B143" s="126"/>
      <c r="C143" s="126"/>
      <c r="D143" s="20" t="s">
        <v>26</v>
      </c>
      <c r="E143" s="2">
        <v>0</v>
      </c>
      <c r="F143" s="2" t="s">
        <v>28</v>
      </c>
      <c r="G143" s="2" t="s">
        <v>28</v>
      </c>
      <c r="H143" s="2" t="s">
        <v>28</v>
      </c>
      <c r="I143" s="2" t="s">
        <v>28</v>
      </c>
      <c r="J143" s="2" t="s">
        <v>28</v>
      </c>
      <c r="K143" s="2" t="s">
        <v>28</v>
      </c>
      <c r="L143" s="2" t="s">
        <v>28</v>
      </c>
      <c r="M143" s="2">
        <f t="shared" si="13"/>
        <v>0</v>
      </c>
    </row>
    <row r="144" spans="1:13" x14ac:dyDescent="0.25">
      <c r="A144" s="85" t="s">
        <v>43</v>
      </c>
      <c r="B144" s="126" t="s">
        <v>29</v>
      </c>
      <c r="C144" s="126" t="s">
        <v>201</v>
      </c>
      <c r="D144" s="4" t="s">
        <v>21</v>
      </c>
      <c r="E144" s="2" t="s">
        <v>28</v>
      </c>
      <c r="F144" s="2">
        <f>SUM(F145:F148)</f>
        <v>8055.9000000000005</v>
      </c>
      <c r="G144" s="2">
        <f t="shared" ref="G144:L144" si="14">SUM(G145:G148)</f>
        <v>695.5</v>
      </c>
      <c r="H144" s="2">
        <f t="shared" si="14"/>
        <v>5029.2700000000004</v>
      </c>
      <c r="I144" s="2">
        <f t="shared" si="14"/>
        <v>791.14</v>
      </c>
      <c r="J144" s="2">
        <f t="shared" si="14"/>
        <v>580</v>
      </c>
      <c r="K144" s="2">
        <f t="shared" si="14"/>
        <v>0</v>
      </c>
      <c r="L144" s="2">
        <f t="shared" si="14"/>
        <v>6565</v>
      </c>
      <c r="M144" s="2">
        <f t="shared" si="13"/>
        <v>21716.81</v>
      </c>
    </row>
    <row r="145" spans="1:13" ht="25.5" x14ac:dyDescent="0.25">
      <c r="A145" s="85"/>
      <c r="B145" s="126"/>
      <c r="C145" s="126"/>
      <c r="D145" s="4" t="s">
        <v>22</v>
      </c>
      <c r="E145" s="2" t="s">
        <v>28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f t="shared" si="13"/>
        <v>0</v>
      </c>
    </row>
    <row r="146" spans="1:13" ht="25.5" x14ac:dyDescent="0.25">
      <c r="A146" s="85"/>
      <c r="B146" s="126"/>
      <c r="C146" s="126"/>
      <c r="D146" s="4" t="s">
        <v>23</v>
      </c>
      <c r="E146" s="2" t="s">
        <v>28</v>
      </c>
      <c r="F146" s="2">
        <f>Лист2!F71</f>
        <v>5019.1000000000004</v>
      </c>
      <c r="G146" s="2">
        <f>Лист2!G71</f>
        <v>695.5</v>
      </c>
      <c r="H146" s="2">
        <f>Лист2!H71</f>
        <v>3019.27</v>
      </c>
      <c r="I146" s="2">
        <f>Лист2!I71</f>
        <v>791.14</v>
      </c>
      <c r="J146" s="2">
        <f>Лист2!J71</f>
        <v>580</v>
      </c>
      <c r="K146" s="2">
        <f>Лист2!K71</f>
        <v>0</v>
      </c>
      <c r="L146" s="2">
        <f>Лист2!L71</f>
        <v>0</v>
      </c>
      <c r="M146" s="2">
        <f t="shared" si="13"/>
        <v>10105.01</v>
      </c>
    </row>
    <row r="147" spans="1:13" ht="25.5" x14ac:dyDescent="0.25">
      <c r="A147" s="85"/>
      <c r="B147" s="126"/>
      <c r="C147" s="126"/>
      <c r="D147" s="4" t="s">
        <v>24</v>
      </c>
      <c r="E147" s="2" t="s">
        <v>28</v>
      </c>
      <c r="F147" s="2">
        <v>3036.8</v>
      </c>
      <c r="G147" s="2">
        <v>0</v>
      </c>
      <c r="H147" s="2">
        <v>2010</v>
      </c>
      <c r="I147" s="2">
        <v>0</v>
      </c>
      <c r="J147" s="2">
        <v>0</v>
      </c>
      <c r="K147" s="2">
        <v>0</v>
      </c>
      <c r="L147" s="2">
        <v>6565</v>
      </c>
      <c r="M147" s="2">
        <f t="shared" si="13"/>
        <v>11611.8</v>
      </c>
    </row>
    <row r="148" spans="1:13" ht="51" x14ac:dyDescent="0.25">
      <c r="A148" s="85"/>
      <c r="B148" s="126"/>
      <c r="C148" s="126"/>
      <c r="D148" s="20" t="s">
        <v>26</v>
      </c>
      <c r="E148" s="2" t="s">
        <v>28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f t="shared" si="13"/>
        <v>0</v>
      </c>
    </row>
    <row r="149" spans="1:13" x14ac:dyDescent="0.25">
      <c r="A149" s="85" t="s">
        <v>44</v>
      </c>
      <c r="B149" s="126" t="s">
        <v>29</v>
      </c>
      <c r="C149" s="126" t="s">
        <v>200</v>
      </c>
      <c r="D149" s="4" t="s">
        <v>21</v>
      </c>
      <c r="E149" s="2" t="s">
        <v>28</v>
      </c>
      <c r="F149" s="2">
        <v>0</v>
      </c>
      <c r="G149" s="2">
        <f>SUM(G150:G153)</f>
        <v>434.9</v>
      </c>
      <c r="H149" s="2">
        <f t="shared" ref="H149:L149" si="15">SUM(H150:H153)</f>
        <v>585</v>
      </c>
      <c r="I149" s="2">
        <f t="shared" si="15"/>
        <v>130</v>
      </c>
      <c r="J149" s="2">
        <f t="shared" si="15"/>
        <v>0</v>
      </c>
      <c r="K149" s="2">
        <f t="shared" si="15"/>
        <v>0</v>
      </c>
      <c r="L149" s="2">
        <f t="shared" si="15"/>
        <v>0</v>
      </c>
      <c r="M149" s="2">
        <f t="shared" si="13"/>
        <v>1149.9000000000001</v>
      </c>
    </row>
    <row r="150" spans="1:13" ht="25.5" x14ac:dyDescent="0.25">
      <c r="A150" s="85"/>
      <c r="B150" s="126"/>
      <c r="C150" s="126"/>
      <c r="D150" s="4" t="s">
        <v>22</v>
      </c>
      <c r="E150" s="2" t="s">
        <v>28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f t="shared" si="13"/>
        <v>0</v>
      </c>
    </row>
    <row r="151" spans="1:13" ht="25.5" x14ac:dyDescent="0.25">
      <c r="A151" s="85"/>
      <c r="B151" s="126"/>
      <c r="C151" s="126"/>
      <c r="D151" s="4" t="s">
        <v>23</v>
      </c>
      <c r="E151" s="2" t="s">
        <v>28</v>
      </c>
      <c r="F151" s="2">
        <v>0</v>
      </c>
      <c r="G151" s="2">
        <f>Лист2!G72</f>
        <v>434.9</v>
      </c>
      <c r="H151" s="2">
        <f>Лист2!H72</f>
        <v>585</v>
      </c>
      <c r="I151" s="2">
        <f>Лист2!I72</f>
        <v>130</v>
      </c>
      <c r="J151" s="2">
        <f>Лист2!J72</f>
        <v>0</v>
      </c>
      <c r="K151" s="2">
        <f>Лист2!K72</f>
        <v>0</v>
      </c>
      <c r="L151" s="2">
        <f>Лист2!L72</f>
        <v>0</v>
      </c>
      <c r="M151" s="2">
        <f t="shared" si="13"/>
        <v>1149.9000000000001</v>
      </c>
    </row>
    <row r="152" spans="1:13" ht="25.5" x14ac:dyDescent="0.25">
      <c r="A152" s="85"/>
      <c r="B152" s="126"/>
      <c r="C152" s="126"/>
      <c r="D152" s="4" t="s">
        <v>24</v>
      </c>
      <c r="E152" s="2" t="s">
        <v>28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f t="shared" si="13"/>
        <v>0</v>
      </c>
    </row>
    <row r="153" spans="1:13" ht="51" x14ac:dyDescent="0.25">
      <c r="A153" s="85"/>
      <c r="B153" s="126"/>
      <c r="C153" s="126"/>
      <c r="D153" s="20" t="s">
        <v>26</v>
      </c>
      <c r="E153" s="2" t="s">
        <v>28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f t="shared" si="13"/>
        <v>0</v>
      </c>
    </row>
    <row r="154" spans="1:13" ht="14.25" customHeight="1" x14ac:dyDescent="0.25">
      <c r="A154" s="85" t="s">
        <v>45</v>
      </c>
      <c r="B154" s="126" t="s">
        <v>29</v>
      </c>
      <c r="C154" s="126" t="s">
        <v>199</v>
      </c>
      <c r="D154" s="4" t="s">
        <v>21</v>
      </c>
      <c r="E154" s="2" t="s">
        <v>28</v>
      </c>
      <c r="F154" s="2">
        <f>SUM(F155:F158)</f>
        <v>4289.1000000000004</v>
      </c>
      <c r="G154" s="2">
        <f t="shared" ref="G154:L154" si="16">SUM(G155:G158)</f>
        <v>2870</v>
      </c>
      <c r="H154" s="2">
        <f t="shared" si="16"/>
        <v>5250.78</v>
      </c>
      <c r="I154" s="2">
        <f t="shared" si="16"/>
        <v>797.66</v>
      </c>
      <c r="J154" s="2">
        <f t="shared" si="16"/>
        <v>6000</v>
      </c>
      <c r="K154" s="2">
        <f t="shared" si="16"/>
        <v>0</v>
      </c>
      <c r="L154" s="2">
        <f t="shared" si="16"/>
        <v>0</v>
      </c>
      <c r="M154" s="2">
        <f t="shared" si="13"/>
        <v>19207.54</v>
      </c>
    </row>
    <row r="155" spans="1:13" ht="25.5" x14ac:dyDescent="0.25">
      <c r="A155" s="85"/>
      <c r="B155" s="126"/>
      <c r="C155" s="126"/>
      <c r="D155" s="4" t="s">
        <v>22</v>
      </c>
      <c r="E155" s="2" t="s">
        <v>28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f t="shared" si="13"/>
        <v>0</v>
      </c>
    </row>
    <row r="156" spans="1:13" ht="25.5" x14ac:dyDescent="0.25">
      <c r="A156" s="85"/>
      <c r="B156" s="126"/>
      <c r="C156" s="126"/>
      <c r="D156" s="4" t="s">
        <v>23</v>
      </c>
      <c r="E156" s="2" t="s">
        <v>28</v>
      </c>
      <c r="F156" s="2">
        <f>SUM(Лист2!F74:F75)</f>
        <v>4289.1000000000004</v>
      </c>
      <c r="G156" s="2">
        <f>SUM(Лист2!G74:G75)</f>
        <v>2870</v>
      </c>
      <c r="H156" s="2">
        <f>SUM(Лист2!H74:H75)</f>
        <v>5250.78</v>
      </c>
      <c r="I156" s="2">
        <f>SUM(Лист2!I74:I75)</f>
        <v>797.66</v>
      </c>
      <c r="J156" s="2">
        <f>SUM(Лист2!J74:J75)</f>
        <v>6000</v>
      </c>
      <c r="K156" s="2">
        <f>SUM(Лист2!K74:K75)</f>
        <v>0</v>
      </c>
      <c r="L156" s="2">
        <f>SUM(Лист2!L74:L75)</f>
        <v>0</v>
      </c>
      <c r="M156" s="2">
        <f t="shared" si="13"/>
        <v>19207.54</v>
      </c>
    </row>
    <row r="157" spans="1:13" ht="25.5" x14ac:dyDescent="0.25">
      <c r="A157" s="85"/>
      <c r="B157" s="126"/>
      <c r="C157" s="126"/>
      <c r="D157" s="4" t="s">
        <v>24</v>
      </c>
      <c r="E157" s="2" t="s">
        <v>28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f t="shared" si="13"/>
        <v>0</v>
      </c>
    </row>
    <row r="158" spans="1:13" ht="51" x14ac:dyDescent="0.25">
      <c r="A158" s="85"/>
      <c r="B158" s="126"/>
      <c r="C158" s="126"/>
      <c r="D158" s="20" t="s">
        <v>26</v>
      </c>
      <c r="E158" s="2" t="s">
        <v>28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f t="shared" si="13"/>
        <v>0</v>
      </c>
    </row>
    <row r="159" spans="1:13" ht="75.75" customHeight="1" x14ac:dyDescent="0.25">
      <c r="A159" s="8" t="s">
        <v>46</v>
      </c>
      <c r="B159" s="4" t="s">
        <v>29</v>
      </c>
      <c r="C159" s="5" t="s">
        <v>185</v>
      </c>
      <c r="D159" s="4" t="s">
        <v>32</v>
      </c>
      <c r="E159" s="2" t="s">
        <v>31</v>
      </c>
      <c r="F159" s="2" t="s">
        <v>31</v>
      </c>
      <c r="G159" s="2" t="s">
        <v>31</v>
      </c>
      <c r="H159" s="2" t="s">
        <v>31</v>
      </c>
      <c r="I159" s="2" t="s">
        <v>31</v>
      </c>
      <c r="J159" s="2" t="s">
        <v>31</v>
      </c>
      <c r="K159" s="2" t="s">
        <v>31</v>
      </c>
      <c r="L159" s="2" t="s">
        <v>31</v>
      </c>
      <c r="M159" s="2" t="s">
        <v>31</v>
      </c>
    </row>
    <row r="160" spans="1:13" ht="15" customHeight="1" x14ac:dyDescent="0.25">
      <c r="A160" s="85" t="s">
        <v>47</v>
      </c>
      <c r="B160" s="126" t="s">
        <v>29</v>
      </c>
      <c r="C160" s="126" t="s">
        <v>198</v>
      </c>
      <c r="D160" s="4" t="s">
        <v>21</v>
      </c>
      <c r="E160" s="2" t="s">
        <v>28</v>
      </c>
      <c r="F160" s="2">
        <v>2187.4</v>
      </c>
      <c r="G160" s="2" t="s">
        <v>28</v>
      </c>
      <c r="H160" s="2" t="s">
        <v>28</v>
      </c>
      <c r="I160" s="2" t="s">
        <v>28</v>
      </c>
      <c r="J160" s="2" t="s">
        <v>28</v>
      </c>
      <c r="K160" s="2" t="s">
        <v>28</v>
      </c>
      <c r="L160" s="2" t="s">
        <v>28</v>
      </c>
      <c r="M160" s="2">
        <f>SUM(E160:L160)</f>
        <v>2187.4</v>
      </c>
    </row>
    <row r="161" spans="1:13" ht="25.5" x14ac:dyDescent="0.25">
      <c r="A161" s="85"/>
      <c r="B161" s="126"/>
      <c r="C161" s="126"/>
      <c r="D161" s="4" t="s">
        <v>22</v>
      </c>
      <c r="E161" s="2" t="s">
        <v>28</v>
      </c>
      <c r="F161" s="2">
        <v>0</v>
      </c>
      <c r="G161" s="2" t="s">
        <v>28</v>
      </c>
      <c r="H161" s="2" t="s">
        <v>28</v>
      </c>
      <c r="I161" s="2" t="s">
        <v>28</v>
      </c>
      <c r="J161" s="2" t="s">
        <v>28</v>
      </c>
      <c r="K161" s="2" t="s">
        <v>28</v>
      </c>
      <c r="L161" s="2" t="s">
        <v>28</v>
      </c>
      <c r="M161" s="2">
        <f t="shared" ref="M161:M194" si="17">SUM(E161:L161)</f>
        <v>0</v>
      </c>
    </row>
    <row r="162" spans="1:13" ht="25.5" x14ac:dyDescent="0.25">
      <c r="A162" s="85"/>
      <c r="B162" s="126"/>
      <c r="C162" s="126"/>
      <c r="D162" s="4" t="s">
        <v>23</v>
      </c>
      <c r="E162" s="2" t="s">
        <v>28</v>
      </c>
      <c r="F162" s="2">
        <v>2187.4</v>
      </c>
      <c r="G162" s="2" t="s">
        <v>28</v>
      </c>
      <c r="H162" s="2" t="s">
        <v>28</v>
      </c>
      <c r="I162" s="2" t="s">
        <v>28</v>
      </c>
      <c r="J162" s="2" t="s">
        <v>28</v>
      </c>
      <c r="K162" s="2" t="s">
        <v>28</v>
      </c>
      <c r="L162" s="2" t="s">
        <v>28</v>
      </c>
      <c r="M162" s="2">
        <f t="shared" si="17"/>
        <v>2187.4</v>
      </c>
    </row>
    <row r="163" spans="1:13" ht="25.5" x14ac:dyDescent="0.25">
      <c r="A163" s="85"/>
      <c r="B163" s="126"/>
      <c r="C163" s="126"/>
      <c r="D163" s="4" t="s">
        <v>24</v>
      </c>
      <c r="E163" s="2" t="s">
        <v>28</v>
      </c>
      <c r="F163" s="2">
        <v>0</v>
      </c>
      <c r="G163" s="2" t="s">
        <v>28</v>
      </c>
      <c r="H163" s="2" t="s">
        <v>28</v>
      </c>
      <c r="I163" s="2" t="s">
        <v>28</v>
      </c>
      <c r="J163" s="2" t="s">
        <v>28</v>
      </c>
      <c r="K163" s="2" t="s">
        <v>28</v>
      </c>
      <c r="L163" s="2" t="s">
        <v>28</v>
      </c>
      <c r="M163" s="2">
        <f t="shared" si="17"/>
        <v>0</v>
      </c>
    </row>
    <row r="164" spans="1:13" ht="51" x14ac:dyDescent="0.25">
      <c r="A164" s="85"/>
      <c r="B164" s="126"/>
      <c r="C164" s="126"/>
      <c r="D164" s="20" t="s">
        <v>26</v>
      </c>
      <c r="E164" s="2" t="s">
        <v>28</v>
      </c>
      <c r="F164" s="2">
        <v>0</v>
      </c>
      <c r="G164" s="2" t="s">
        <v>28</v>
      </c>
      <c r="H164" s="2" t="s">
        <v>28</v>
      </c>
      <c r="I164" s="2" t="s">
        <v>28</v>
      </c>
      <c r="J164" s="2" t="s">
        <v>28</v>
      </c>
      <c r="K164" s="2" t="s">
        <v>28</v>
      </c>
      <c r="L164" s="2" t="s">
        <v>28</v>
      </c>
      <c r="M164" s="2">
        <f t="shared" si="17"/>
        <v>0</v>
      </c>
    </row>
    <row r="165" spans="1:13" x14ac:dyDescent="0.25">
      <c r="A165" s="85" t="s">
        <v>48</v>
      </c>
      <c r="B165" s="126" t="s">
        <v>29</v>
      </c>
      <c r="C165" s="126" t="s">
        <v>197</v>
      </c>
      <c r="D165" s="4" t="s">
        <v>21</v>
      </c>
      <c r="E165" s="2">
        <v>111.9</v>
      </c>
      <c r="F165" s="2">
        <v>99.7</v>
      </c>
      <c r="G165" s="2">
        <v>166</v>
      </c>
      <c r="H165" s="2" t="s">
        <v>28</v>
      </c>
      <c r="I165" s="2" t="s">
        <v>28</v>
      </c>
      <c r="J165" s="2" t="s">
        <v>28</v>
      </c>
      <c r="K165" s="2" t="s">
        <v>28</v>
      </c>
      <c r="L165" s="2" t="s">
        <v>28</v>
      </c>
      <c r="M165" s="2">
        <f t="shared" si="17"/>
        <v>377.6</v>
      </c>
    </row>
    <row r="166" spans="1:13" ht="25.5" x14ac:dyDescent="0.25">
      <c r="A166" s="85"/>
      <c r="B166" s="126"/>
      <c r="C166" s="126"/>
      <c r="D166" s="4" t="s">
        <v>22</v>
      </c>
      <c r="E166" s="2">
        <v>0</v>
      </c>
      <c r="F166" s="2">
        <v>0</v>
      </c>
      <c r="G166" s="2">
        <v>0</v>
      </c>
      <c r="H166" s="2" t="s">
        <v>28</v>
      </c>
      <c r="I166" s="2" t="s">
        <v>28</v>
      </c>
      <c r="J166" s="2" t="s">
        <v>28</v>
      </c>
      <c r="K166" s="2" t="s">
        <v>28</v>
      </c>
      <c r="L166" s="2" t="s">
        <v>28</v>
      </c>
      <c r="M166" s="2">
        <f t="shared" si="17"/>
        <v>0</v>
      </c>
    </row>
    <row r="167" spans="1:13" ht="25.5" x14ac:dyDescent="0.25">
      <c r="A167" s="85"/>
      <c r="B167" s="126"/>
      <c r="C167" s="126"/>
      <c r="D167" s="4" t="s">
        <v>23</v>
      </c>
      <c r="E167" s="2">
        <v>111.9</v>
      </c>
      <c r="F167" s="2">
        <v>99.7</v>
      </c>
      <c r="G167" s="2">
        <v>166</v>
      </c>
      <c r="H167" s="2" t="s">
        <v>28</v>
      </c>
      <c r="I167" s="2" t="s">
        <v>28</v>
      </c>
      <c r="J167" s="2" t="s">
        <v>28</v>
      </c>
      <c r="K167" s="2" t="s">
        <v>28</v>
      </c>
      <c r="L167" s="2" t="s">
        <v>28</v>
      </c>
      <c r="M167" s="2">
        <f t="shared" si="17"/>
        <v>377.6</v>
      </c>
    </row>
    <row r="168" spans="1:13" ht="25.5" x14ac:dyDescent="0.25">
      <c r="A168" s="85"/>
      <c r="B168" s="126"/>
      <c r="C168" s="126"/>
      <c r="D168" s="4" t="s">
        <v>24</v>
      </c>
      <c r="E168" s="2">
        <v>0</v>
      </c>
      <c r="F168" s="2">
        <v>0</v>
      </c>
      <c r="G168" s="2">
        <v>0</v>
      </c>
      <c r="H168" s="2" t="s">
        <v>28</v>
      </c>
      <c r="I168" s="2" t="s">
        <v>28</v>
      </c>
      <c r="J168" s="2" t="s">
        <v>28</v>
      </c>
      <c r="K168" s="2" t="s">
        <v>28</v>
      </c>
      <c r="L168" s="2" t="s">
        <v>28</v>
      </c>
      <c r="M168" s="2">
        <f t="shared" si="17"/>
        <v>0</v>
      </c>
    </row>
    <row r="169" spans="1:13" ht="64.5" customHeight="1" x14ac:dyDescent="0.25">
      <c r="A169" s="85"/>
      <c r="B169" s="126"/>
      <c r="C169" s="126"/>
      <c r="D169" s="4" t="s">
        <v>25</v>
      </c>
      <c r="E169" s="2">
        <v>0</v>
      </c>
      <c r="F169" s="2">
        <v>0</v>
      </c>
      <c r="G169" s="2">
        <v>0</v>
      </c>
      <c r="H169" s="2" t="s">
        <v>28</v>
      </c>
      <c r="I169" s="2" t="s">
        <v>28</v>
      </c>
      <c r="J169" s="2" t="s">
        <v>28</v>
      </c>
      <c r="K169" s="2" t="s">
        <v>28</v>
      </c>
      <c r="L169" s="2" t="s">
        <v>28</v>
      </c>
      <c r="M169" s="2">
        <f t="shared" si="17"/>
        <v>0</v>
      </c>
    </row>
    <row r="170" spans="1:13" x14ac:dyDescent="0.25">
      <c r="A170" s="85" t="s">
        <v>49</v>
      </c>
      <c r="B170" s="126" t="s">
        <v>29</v>
      </c>
      <c r="C170" s="126" t="s">
        <v>196</v>
      </c>
      <c r="D170" s="4" t="s">
        <v>21</v>
      </c>
      <c r="E170" s="2">
        <f>SUM(E171:E174)</f>
        <v>12665.7</v>
      </c>
      <c r="F170" s="2">
        <f t="shared" ref="F170:L170" si="18">SUM(F171:F174)</f>
        <v>11630.1</v>
      </c>
      <c r="G170" s="2">
        <f t="shared" si="18"/>
        <v>3138.9300000000003</v>
      </c>
      <c r="H170" s="2">
        <f t="shared" si="18"/>
        <v>10452.590000000002</v>
      </c>
      <c r="I170" s="2">
        <f t="shared" si="18"/>
        <v>6647.52</v>
      </c>
      <c r="J170" s="2">
        <f t="shared" si="18"/>
        <v>12920</v>
      </c>
      <c r="K170" s="2">
        <f t="shared" si="18"/>
        <v>20000</v>
      </c>
      <c r="L170" s="2">
        <f t="shared" si="18"/>
        <v>20000</v>
      </c>
      <c r="M170" s="2">
        <f>SUM(E170:L170)</f>
        <v>97454.840000000011</v>
      </c>
    </row>
    <row r="171" spans="1:13" ht="25.5" x14ac:dyDescent="0.25">
      <c r="A171" s="85"/>
      <c r="B171" s="126"/>
      <c r="C171" s="126"/>
      <c r="D171" s="4" t="s">
        <v>22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f t="shared" si="17"/>
        <v>0</v>
      </c>
    </row>
    <row r="172" spans="1:13" ht="25.5" x14ac:dyDescent="0.25">
      <c r="A172" s="85"/>
      <c r="B172" s="126"/>
      <c r="C172" s="126"/>
      <c r="D172" s="4" t="s">
        <v>23</v>
      </c>
      <c r="E172" s="2">
        <f>SUM(Лист2!E85:E87)</f>
        <v>12665.7</v>
      </c>
      <c r="F172" s="2">
        <f>SUM(Лист2!F85:F87)</f>
        <v>11630.1</v>
      </c>
      <c r="G172" s="2">
        <f>SUM(Лист2!G85:G87)</f>
        <v>3138.9300000000003</v>
      </c>
      <c r="H172" s="2">
        <f>SUM(Лист2!H85:H87)</f>
        <v>10452.590000000002</v>
      </c>
      <c r="I172" s="2">
        <f>SUM(Лист2!I85:I87)</f>
        <v>6647.52</v>
      </c>
      <c r="J172" s="2">
        <f>SUM(Лист2!J85:J87)</f>
        <v>12920</v>
      </c>
      <c r="K172" s="2">
        <f>SUM(Лист2!K85:K87)</f>
        <v>20000</v>
      </c>
      <c r="L172" s="2">
        <f>SUM(Лист2!L85:L87)</f>
        <v>20000</v>
      </c>
      <c r="M172" s="2">
        <f t="shared" si="17"/>
        <v>97454.840000000011</v>
      </c>
    </row>
    <row r="173" spans="1:13" ht="25.5" x14ac:dyDescent="0.25">
      <c r="A173" s="85"/>
      <c r="B173" s="126"/>
      <c r="C173" s="126"/>
      <c r="D173" s="4" t="s">
        <v>24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f t="shared" si="17"/>
        <v>0</v>
      </c>
    </row>
    <row r="174" spans="1:13" ht="51" x14ac:dyDescent="0.25">
      <c r="A174" s="85"/>
      <c r="B174" s="126"/>
      <c r="C174" s="126"/>
      <c r="D174" s="20" t="s">
        <v>26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f t="shared" si="17"/>
        <v>0</v>
      </c>
    </row>
    <row r="175" spans="1:13" x14ac:dyDescent="0.25">
      <c r="A175" s="85" t="s">
        <v>50</v>
      </c>
      <c r="B175" s="126" t="s">
        <v>29</v>
      </c>
      <c r="C175" s="126" t="s">
        <v>195</v>
      </c>
      <c r="D175" s="4" t="s">
        <v>21</v>
      </c>
      <c r="E175" s="2">
        <v>0</v>
      </c>
      <c r="F175" s="2">
        <v>0</v>
      </c>
      <c r="G175" s="2">
        <v>0</v>
      </c>
      <c r="H175" s="2" t="s">
        <v>28</v>
      </c>
      <c r="I175" s="2" t="s">
        <v>28</v>
      </c>
      <c r="J175" s="2" t="s">
        <v>28</v>
      </c>
      <c r="K175" s="2" t="s">
        <v>28</v>
      </c>
      <c r="L175" s="2" t="s">
        <v>28</v>
      </c>
      <c r="M175" s="2">
        <f t="shared" si="17"/>
        <v>0</v>
      </c>
    </row>
    <row r="176" spans="1:13" ht="25.5" x14ac:dyDescent="0.25">
      <c r="A176" s="85"/>
      <c r="B176" s="126"/>
      <c r="C176" s="126"/>
      <c r="D176" s="4" t="s">
        <v>22</v>
      </c>
      <c r="E176" s="2">
        <v>0</v>
      </c>
      <c r="F176" s="2">
        <v>0</v>
      </c>
      <c r="G176" s="2">
        <v>0</v>
      </c>
      <c r="H176" s="2" t="s">
        <v>28</v>
      </c>
      <c r="I176" s="2" t="s">
        <v>28</v>
      </c>
      <c r="J176" s="2" t="s">
        <v>28</v>
      </c>
      <c r="K176" s="2" t="s">
        <v>28</v>
      </c>
      <c r="L176" s="2" t="s">
        <v>28</v>
      </c>
      <c r="M176" s="2">
        <f t="shared" si="17"/>
        <v>0</v>
      </c>
    </row>
    <row r="177" spans="1:13" ht="25.5" x14ac:dyDescent="0.25">
      <c r="A177" s="85"/>
      <c r="B177" s="126"/>
      <c r="C177" s="126"/>
      <c r="D177" s="4" t="s">
        <v>23</v>
      </c>
      <c r="E177" s="2">
        <v>0</v>
      </c>
      <c r="F177" s="2">
        <v>0</v>
      </c>
      <c r="G177" s="2">
        <v>0</v>
      </c>
      <c r="H177" s="2" t="s">
        <v>28</v>
      </c>
      <c r="I177" s="2" t="s">
        <v>28</v>
      </c>
      <c r="J177" s="2" t="s">
        <v>28</v>
      </c>
      <c r="K177" s="2" t="s">
        <v>28</v>
      </c>
      <c r="L177" s="2" t="s">
        <v>28</v>
      </c>
      <c r="M177" s="2">
        <f t="shared" si="17"/>
        <v>0</v>
      </c>
    </row>
    <row r="178" spans="1:13" ht="25.5" x14ac:dyDescent="0.25">
      <c r="A178" s="85"/>
      <c r="B178" s="126"/>
      <c r="C178" s="126"/>
      <c r="D178" s="4" t="s">
        <v>24</v>
      </c>
      <c r="E178" s="2">
        <v>0</v>
      </c>
      <c r="F178" s="2">
        <v>0</v>
      </c>
      <c r="G178" s="2">
        <v>0</v>
      </c>
      <c r="H178" s="2" t="s">
        <v>28</v>
      </c>
      <c r="I178" s="2" t="s">
        <v>28</v>
      </c>
      <c r="J178" s="2" t="s">
        <v>28</v>
      </c>
      <c r="K178" s="2" t="s">
        <v>28</v>
      </c>
      <c r="L178" s="2" t="s">
        <v>28</v>
      </c>
      <c r="M178" s="2">
        <f t="shared" si="17"/>
        <v>0</v>
      </c>
    </row>
    <row r="179" spans="1:13" ht="51" x14ac:dyDescent="0.25">
      <c r="A179" s="85"/>
      <c r="B179" s="126"/>
      <c r="C179" s="126"/>
      <c r="D179" s="20" t="s">
        <v>26</v>
      </c>
      <c r="E179" s="2">
        <v>0</v>
      </c>
      <c r="F179" s="2">
        <v>0</v>
      </c>
      <c r="G179" s="2">
        <v>0</v>
      </c>
      <c r="H179" s="2" t="s">
        <v>28</v>
      </c>
      <c r="I179" s="2" t="s">
        <v>28</v>
      </c>
      <c r="J179" s="2" t="s">
        <v>28</v>
      </c>
      <c r="K179" s="2" t="s">
        <v>28</v>
      </c>
      <c r="L179" s="2" t="s">
        <v>28</v>
      </c>
      <c r="M179" s="2">
        <f>SUM(E179:L179)</f>
        <v>0</v>
      </c>
    </row>
    <row r="180" spans="1:13" x14ac:dyDescent="0.25">
      <c r="A180" s="85" t="s">
        <v>51</v>
      </c>
      <c r="B180" s="126" t="s">
        <v>29</v>
      </c>
      <c r="C180" s="126" t="s">
        <v>194</v>
      </c>
      <c r="D180" s="4" t="s">
        <v>21</v>
      </c>
      <c r="E180" s="2" t="s">
        <v>28</v>
      </c>
      <c r="F180" s="2">
        <f>SUM(F181:F184)</f>
        <v>1184.0999999999999</v>
      </c>
      <c r="G180" s="2">
        <f t="shared" ref="G180:L180" si="19">SUM(G181:G184)</f>
        <v>822.06</v>
      </c>
      <c r="H180" s="2">
        <f t="shared" si="19"/>
        <v>921.06</v>
      </c>
      <c r="I180" s="2">
        <f t="shared" si="19"/>
        <v>0</v>
      </c>
      <c r="J180" s="2">
        <f t="shared" si="19"/>
        <v>1030</v>
      </c>
      <c r="K180" s="2">
        <f t="shared" si="19"/>
        <v>0</v>
      </c>
      <c r="L180" s="2">
        <f t="shared" si="19"/>
        <v>0</v>
      </c>
      <c r="M180" s="2">
        <f t="shared" si="17"/>
        <v>3957.22</v>
      </c>
    </row>
    <row r="181" spans="1:13" ht="25.5" x14ac:dyDescent="0.25">
      <c r="A181" s="85"/>
      <c r="B181" s="126"/>
      <c r="C181" s="126"/>
      <c r="D181" s="4" t="s">
        <v>22</v>
      </c>
      <c r="E181" s="2" t="s">
        <v>28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f t="shared" si="17"/>
        <v>0</v>
      </c>
    </row>
    <row r="182" spans="1:13" ht="25.5" x14ac:dyDescent="0.25">
      <c r="A182" s="85"/>
      <c r="B182" s="126"/>
      <c r="C182" s="126"/>
      <c r="D182" s="4" t="s">
        <v>23</v>
      </c>
      <c r="E182" s="2" t="s">
        <v>28</v>
      </c>
      <c r="F182" s="2">
        <f>SUM(Лист2!F91:F92)</f>
        <v>1184.0999999999999</v>
      </c>
      <c r="G182" s="2">
        <f>SUM(Лист2!G91:G92)</f>
        <v>822.06</v>
      </c>
      <c r="H182" s="2">
        <f>SUM(Лист2!H91:H92)</f>
        <v>921.06</v>
      </c>
      <c r="I182" s="2">
        <f>SUM(Лист2!I91:I92)</f>
        <v>0</v>
      </c>
      <c r="J182" s="2">
        <f>SUM(Лист2!J91:J92)</f>
        <v>1030</v>
      </c>
      <c r="K182" s="2">
        <f>SUM(Лист2!K91:K92)</f>
        <v>0</v>
      </c>
      <c r="L182" s="2">
        <f>SUM(Лист2!L91:L92)</f>
        <v>0</v>
      </c>
      <c r="M182" s="2">
        <f t="shared" si="17"/>
        <v>3957.22</v>
      </c>
    </row>
    <row r="183" spans="1:13" ht="25.5" x14ac:dyDescent="0.25">
      <c r="A183" s="85"/>
      <c r="B183" s="126"/>
      <c r="C183" s="126"/>
      <c r="D183" s="4" t="s">
        <v>24</v>
      </c>
      <c r="E183" s="2" t="s">
        <v>28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f t="shared" si="17"/>
        <v>0</v>
      </c>
    </row>
    <row r="184" spans="1:13" ht="51" x14ac:dyDescent="0.25">
      <c r="A184" s="85"/>
      <c r="B184" s="126"/>
      <c r="C184" s="126"/>
      <c r="D184" s="20" t="s">
        <v>26</v>
      </c>
      <c r="E184" s="2" t="s">
        <v>28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f t="shared" si="17"/>
        <v>0</v>
      </c>
    </row>
    <row r="185" spans="1:13" x14ac:dyDescent="0.25">
      <c r="A185" s="85" t="s">
        <v>52</v>
      </c>
      <c r="B185" s="126" t="s">
        <v>29</v>
      </c>
      <c r="C185" s="126" t="s">
        <v>193</v>
      </c>
      <c r="D185" s="4" t="s">
        <v>21</v>
      </c>
      <c r="E185" s="2" t="s">
        <v>28</v>
      </c>
      <c r="F185" s="2">
        <v>297.89999999999998</v>
      </c>
      <c r="G185" s="2" t="s">
        <v>28</v>
      </c>
      <c r="H185" s="2" t="s">
        <v>28</v>
      </c>
      <c r="I185" s="2" t="s">
        <v>28</v>
      </c>
      <c r="J185" s="2" t="s">
        <v>28</v>
      </c>
      <c r="K185" s="2" t="s">
        <v>28</v>
      </c>
      <c r="L185" s="2" t="s">
        <v>28</v>
      </c>
      <c r="M185" s="2">
        <f>SUM(E185:L185)</f>
        <v>297.89999999999998</v>
      </c>
    </row>
    <row r="186" spans="1:13" ht="25.5" x14ac:dyDescent="0.25">
      <c r="A186" s="85"/>
      <c r="B186" s="126"/>
      <c r="C186" s="126"/>
      <c r="D186" s="4" t="s">
        <v>22</v>
      </c>
      <c r="E186" s="2" t="s">
        <v>28</v>
      </c>
      <c r="F186" s="2">
        <v>0</v>
      </c>
      <c r="G186" s="2" t="s">
        <v>28</v>
      </c>
      <c r="H186" s="2" t="s">
        <v>28</v>
      </c>
      <c r="I186" s="2" t="s">
        <v>28</v>
      </c>
      <c r="J186" s="2" t="s">
        <v>28</v>
      </c>
      <c r="K186" s="2" t="s">
        <v>28</v>
      </c>
      <c r="L186" s="2" t="s">
        <v>28</v>
      </c>
      <c r="M186" s="2">
        <f t="shared" si="17"/>
        <v>0</v>
      </c>
    </row>
    <row r="187" spans="1:13" ht="25.5" x14ac:dyDescent="0.25">
      <c r="A187" s="85"/>
      <c r="B187" s="126"/>
      <c r="C187" s="126"/>
      <c r="D187" s="4" t="s">
        <v>23</v>
      </c>
      <c r="E187" s="2" t="s">
        <v>28</v>
      </c>
      <c r="F187" s="2">
        <v>297.89999999999998</v>
      </c>
      <c r="G187" s="2" t="s">
        <v>28</v>
      </c>
      <c r="H187" s="2" t="s">
        <v>28</v>
      </c>
      <c r="I187" s="2" t="s">
        <v>28</v>
      </c>
      <c r="J187" s="2" t="s">
        <v>28</v>
      </c>
      <c r="K187" s="2" t="s">
        <v>28</v>
      </c>
      <c r="L187" s="2" t="s">
        <v>28</v>
      </c>
      <c r="M187" s="2">
        <f t="shared" si="17"/>
        <v>297.89999999999998</v>
      </c>
    </row>
    <row r="188" spans="1:13" ht="25.5" x14ac:dyDescent="0.25">
      <c r="A188" s="85"/>
      <c r="B188" s="126"/>
      <c r="C188" s="126"/>
      <c r="D188" s="4" t="s">
        <v>24</v>
      </c>
      <c r="E188" s="2" t="s">
        <v>28</v>
      </c>
      <c r="F188" s="2">
        <v>0</v>
      </c>
      <c r="G188" s="2" t="s">
        <v>28</v>
      </c>
      <c r="H188" s="2" t="s">
        <v>28</v>
      </c>
      <c r="I188" s="2" t="s">
        <v>28</v>
      </c>
      <c r="J188" s="2" t="s">
        <v>28</v>
      </c>
      <c r="K188" s="2" t="s">
        <v>28</v>
      </c>
      <c r="L188" s="2" t="s">
        <v>28</v>
      </c>
      <c r="M188" s="2">
        <f t="shared" si="17"/>
        <v>0</v>
      </c>
    </row>
    <row r="189" spans="1:13" ht="51" x14ac:dyDescent="0.25">
      <c r="A189" s="85"/>
      <c r="B189" s="126"/>
      <c r="C189" s="126"/>
      <c r="D189" s="20" t="s">
        <v>26</v>
      </c>
      <c r="E189" s="2" t="s">
        <v>28</v>
      </c>
      <c r="F189" s="2">
        <v>0</v>
      </c>
      <c r="G189" s="2" t="s">
        <v>28</v>
      </c>
      <c r="H189" s="2" t="s">
        <v>28</v>
      </c>
      <c r="I189" s="2" t="s">
        <v>28</v>
      </c>
      <c r="J189" s="2" t="s">
        <v>28</v>
      </c>
      <c r="K189" s="2" t="s">
        <v>28</v>
      </c>
      <c r="L189" s="2" t="s">
        <v>28</v>
      </c>
      <c r="M189" s="2">
        <f t="shared" si="17"/>
        <v>0</v>
      </c>
    </row>
    <row r="190" spans="1:13" ht="15.75" customHeight="1" x14ac:dyDescent="0.25">
      <c r="A190" s="85" t="s">
        <v>53</v>
      </c>
      <c r="B190" s="126" t="s">
        <v>29</v>
      </c>
      <c r="C190" s="126" t="s">
        <v>192</v>
      </c>
      <c r="D190" s="4" t="s">
        <v>21</v>
      </c>
      <c r="E190" s="2" t="s">
        <v>28</v>
      </c>
      <c r="F190" s="2">
        <v>28159</v>
      </c>
      <c r="G190" s="2" t="s">
        <v>28</v>
      </c>
      <c r="H190" s="2" t="s">
        <v>28</v>
      </c>
      <c r="I190" s="2" t="s">
        <v>28</v>
      </c>
      <c r="J190" s="2" t="s">
        <v>28</v>
      </c>
      <c r="K190" s="2" t="s">
        <v>28</v>
      </c>
      <c r="L190" s="2" t="s">
        <v>28</v>
      </c>
      <c r="M190" s="2">
        <f t="shared" si="17"/>
        <v>28159</v>
      </c>
    </row>
    <row r="191" spans="1:13" ht="25.5" x14ac:dyDescent="0.25">
      <c r="A191" s="85"/>
      <c r="B191" s="126"/>
      <c r="C191" s="126"/>
      <c r="D191" s="4" t="s">
        <v>22</v>
      </c>
      <c r="E191" s="2" t="s">
        <v>28</v>
      </c>
      <c r="F191" s="2">
        <v>0</v>
      </c>
      <c r="G191" s="2" t="s">
        <v>28</v>
      </c>
      <c r="H191" s="2" t="s">
        <v>28</v>
      </c>
      <c r="I191" s="2" t="s">
        <v>28</v>
      </c>
      <c r="J191" s="2" t="s">
        <v>28</v>
      </c>
      <c r="K191" s="2" t="s">
        <v>28</v>
      </c>
      <c r="L191" s="2" t="s">
        <v>28</v>
      </c>
      <c r="M191" s="2">
        <f>SUM(E191:L191)</f>
        <v>0</v>
      </c>
    </row>
    <row r="192" spans="1:13" ht="25.5" x14ac:dyDescent="0.25">
      <c r="A192" s="85"/>
      <c r="B192" s="126"/>
      <c r="C192" s="126"/>
      <c r="D192" s="4" t="s">
        <v>23</v>
      </c>
      <c r="E192" s="2" t="s">
        <v>28</v>
      </c>
      <c r="F192" s="2">
        <v>28159</v>
      </c>
      <c r="G192" s="2" t="s">
        <v>28</v>
      </c>
      <c r="H192" s="2" t="s">
        <v>28</v>
      </c>
      <c r="I192" s="2" t="s">
        <v>28</v>
      </c>
      <c r="J192" s="2" t="s">
        <v>28</v>
      </c>
      <c r="K192" s="2" t="s">
        <v>28</v>
      </c>
      <c r="L192" s="2" t="s">
        <v>28</v>
      </c>
      <c r="M192" s="2">
        <f t="shared" si="17"/>
        <v>28159</v>
      </c>
    </row>
    <row r="193" spans="1:13" ht="25.5" x14ac:dyDescent="0.25">
      <c r="A193" s="85"/>
      <c r="B193" s="126"/>
      <c r="C193" s="126"/>
      <c r="D193" s="4" t="s">
        <v>24</v>
      </c>
      <c r="E193" s="2" t="s">
        <v>28</v>
      </c>
      <c r="F193" s="2">
        <v>0</v>
      </c>
      <c r="G193" s="2" t="s">
        <v>28</v>
      </c>
      <c r="H193" s="2" t="s">
        <v>28</v>
      </c>
      <c r="I193" s="2" t="s">
        <v>28</v>
      </c>
      <c r="J193" s="2" t="s">
        <v>28</v>
      </c>
      <c r="K193" s="2" t="s">
        <v>28</v>
      </c>
      <c r="L193" s="2" t="s">
        <v>28</v>
      </c>
      <c r="M193" s="2">
        <f t="shared" si="17"/>
        <v>0</v>
      </c>
    </row>
    <row r="194" spans="1:13" ht="51" x14ac:dyDescent="0.25">
      <c r="A194" s="85"/>
      <c r="B194" s="126"/>
      <c r="C194" s="126"/>
      <c r="D194" s="20" t="s">
        <v>26</v>
      </c>
      <c r="E194" s="2" t="s">
        <v>28</v>
      </c>
      <c r="F194" s="2">
        <v>0</v>
      </c>
      <c r="G194" s="2" t="s">
        <v>28</v>
      </c>
      <c r="H194" s="2" t="s">
        <v>28</v>
      </c>
      <c r="I194" s="2" t="s">
        <v>28</v>
      </c>
      <c r="J194" s="2" t="s">
        <v>28</v>
      </c>
      <c r="K194" s="2" t="s">
        <v>28</v>
      </c>
      <c r="L194" s="2" t="s">
        <v>28</v>
      </c>
      <c r="M194" s="2">
        <f t="shared" si="17"/>
        <v>0</v>
      </c>
    </row>
    <row r="195" spans="1:13" ht="13.5" customHeight="1" x14ac:dyDescent="0.25">
      <c r="A195" s="85" t="s">
        <v>54</v>
      </c>
      <c r="B195" s="126" t="s">
        <v>29</v>
      </c>
      <c r="C195" s="126" t="s">
        <v>191</v>
      </c>
      <c r="D195" s="4" t="s">
        <v>21</v>
      </c>
      <c r="E195" s="2" t="s">
        <v>28</v>
      </c>
      <c r="F195" s="2" t="s">
        <v>28</v>
      </c>
      <c r="G195" s="2">
        <f>SUM(G196:G199)</f>
        <v>30308.97</v>
      </c>
      <c r="H195" s="2">
        <f t="shared" ref="H195:L195" si="20">SUM(H196:H199)</f>
        <v>28082.82</v>
      </c>
      <c r="I195" s="2">
        <f t="shared" si="20"/>
        <v>31643.3</v>
      </c>
      <c r="J195" s="2">
        <f t="shared" si="20"/>
        <v>31603.200000000001</v>
      </c>
      <c r="K195" s="2">
        <f t="shared" si="20"/>
        <v>32424.5</v>
      </c>
      <c r="L195" s="2">
        <f t="shared" si="20"/>
        <v>32713.4</v>
      </c>
      <c r="M195" s="2">
        <f>SUM(E195:L195)</f>
        <v>186776.18999999997</v>
      </c>
    </row>
    <row r="196" spans="1:13" ht="25.5" x14ac:dyDescent="0.25">
      <c r="A196" s="85"/>
      <c r="B196" s="126"/>
      <c r="C196" s="126"/>
      <c r="D196" s="4" t="s">
        <v>22</v>
      </c>
      <c r="E196" s="2" t="s">
        <v>28</v>
      </c>
      <c r="F196" s="2" t="s">
        <v>28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f>SUM(E196:L196)</f>
        <v>0</v>
      </c>
    </row>
    <row r="197" spans="1:13" ht="25.5" x14ac:dyDescent="0.25">
      <c r="A197" s="85"/>
      <c r="B197" s="126"/>
      <c r="C197" s="126"/>
      <c r="D197" s="4" t="s">
        <v>23</v>
      </c>
      <c r="E197" s="2" t="s">
        <v>28</v>
      </c>
      <c r="F197" s="2" t="s">
        <v>28</v>
      </c>
      <c r="G197" s="2">
        <f>Лист2!G95</f>
        <v>30308.97</v>
      </c>
      <c r="H197" s="2">
        <f>Лист2!H95</f>
        <v>28082.82</v>
      </c>
      <c r="I197" s="2">
        <f>Лист2!I95</f>
        <v>31643.3</v>
      </c>
      <c r="J197" s="2">
        <f>Лист2!J95</f>
        <v>31603.200000000001</v>
      </c>
      <c r="K197" s="2">
        <f>Лист2!K95</f>
        <v>32424.5</v>
      </c>
      <c r="L197" s="2">
        <f>Лист2!L95</f>
        <v>32713.4</v>
      </c>
      <c r="M197" s="2">
        <f t="shared" ref="M197:M199" si="21">SUM(E197:L197)</f>
        <v>186776.18999999997</v>
      </c>
    </row>
    <row r="198" spans="1:13" ht="25.5" x14ac:dyDescent="0.25">
      <c r="A198" s="85"/>
      <c r="B198" s="126"/>
      <c r="C198" s="126"/>
      <c r="D198" s="4" t="s">
        <v>24</v>
      </c>
      <c r="E198" s="2" t="s">
        <v>28</v>
      </c>
      <c r="F198" s="2" t="s">
        <v>28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  <c r="L198" s="2">
        <v>0</v>
      </c>
      <c r="M198" s="2">
        <f t="shared" si="21"/>
        <v>0</v>
      </c>
    </row>
    <row r="199" spans="1:13" ht="51" x14ac:dyDescent="0.25">
      <c r="A199" s="85"/>
      <c r="B199" s="126"/>
      <c r="C199" s="126"/>
      <c r="D199" s="20" t="s">
        <v>26</v>
      </c>
      <c r="E199" s="2" t="s">
        <v>28</v>
      </c>
      <c r="F199" s="2" t="s">
        <v>28</v>
      </c>
      <c r="G199" s="2">
        <v>0</v>
      </c>
      <c r="H199" s="2">
        <v>0</v>
      </c>
      <c r="I199" s="2">
        <v>0</v>
      </c>
      <c r="J199" s="2">
        <v>0</v>
      </c>
      <c r="K199" s="2">
        <v>0</v>
      </c>
      <c r="L199" s="2">
        <v>0</v>
      </c>
      <c r="M199" s="2">
        <f t="shared" si="21"/>
        <v>0</v>
      </c>
    </row>
    <row r="200" spans="1:13" x14ac:dyDescent="0.25">
      <c r="A200" s="85" t="s">
        <v>55</v>
      </c>
      <c r="B200" s="126" t="s">
        <v>29</v>
      </c>
      <c r="C200" s="126" t="s">
        <v>190</v>
      </c>
      <c r="D200" s="4" t="s">
        <v>21</v>
      </c>
      <c r="E200" s="2" t="s">
        <v>28</v>
      </c>
      <c r="F200" s="2" t="s">
        <v>28</v>
      </c>
      <c r="G200" s="2">
        <v>140726.79999999999</v>
      </c>
      <c r="H200" s="2" t="s">
        <v>28</v>
      </c>
      <c r="I200" s="2" t="s">
        <v>28</v>
      </c>
      <c r="J200" s="2" t="s">
        <v>28</v>
      </c>
      <c r="K200" s="2" t="s">
        <v>28</v>
      </c>
      <c r="L200" s="2" t="s">
        <v>28</v>
      </c>
      <c r="M200" s="2">
        <f>SUM(E200:L200)</f>
        <v>140726.79999999999</v>
      </c>
    </row>
    <row r="201" spans="1:13" ht="25.5" x14ac:dyDescent="0.25">
      <c r="A201" s="85"/>
      <c r="B201" s="126"/>
      <c r="C201" s="126"/>
      <c r="D201" s="4" t="s">
        <v>22</v>
      </c>
      <c r="E201" s="2" t="s">
        <v>28</v>
      </c>
      <c r="F201" s="2" t="s">
        <v>28</v>
      </c>
      <c r="G201" s="2">
        <v>0</v>
      </c>
      <c r="H201" s="2" t="s">
        <v>28</v>
      </c>
      <c r="I201" s="2" t="s">
        <v>28</v>
      </c>
      <c r="J201" s="2" t="s">
        <v>28</v>
      </c>
      <c r="K201" s="2" t="s">
        <v>28</v>
      </c>
      <c r="L201" s="2" t="s">
        <v>28</v>
      </c>
      <c r="M201" s="2">
        <f t="shared" ref="M201:M209" si="22">SUM(E201:L201)</f>
        <v>0</v>
      </c>
    </row>
    <row r="202" spans="1:13" ht="25.5" x14ac:dyDescent="0.25">
      <c r="A202" s="85"/>
      <c r="B202" s="126"/>
      <c r="C202" s="126"/>
      <c r="D202" s="4" t="s">
        <v>23</v>
      </c>
      <c r="E202" s="2" t="s">
        <v>28</v>
      </c>
      <c r="F202" s="2" t="s">
        <v>28</v>
      </c>
      <c r="G202" s="2">
        <v>140726.79999999999</v>
      </c>
      <c r="H202" s="2" t="s">
        <v>28</v>
      </c>
      <c r="I202" s="2" t="s">
        <v>28</v>
      </c>
      <c r="J202" s="2" t="s">
        <v>28</v>
      </c>
      <c r="K202" s="2" t="s">
        <v>28</v>
      </c>
      <c r="L202" s="2" t="s">
        <v>28</v>
      </c>
      <c r="M202" s="2">
        <f t="shared" si="22"/>
        <v>140726.79999999999</v>
      </c>
    </row>
    <row r="203" spans="1:13" ht="25.5" x14ac:dyDescent="0.25">
      <c r="A203" s="85"/>
      <c r="B203" s="126"/>
      <c r="C203" s="126"/>
      <c r="D203" s="4" t="s">
        <v>24</v>
      </c>
      <c r="E203" s="2" t="s">
        <v>28</v>
      </c>
      <c r="F203" s="2" t="s">
        <v>28</v>
      </c>
      <c r="G203" s="2">
        <v>0</v>
      </c>
      <c r="H203" s="2" t="s">
        <v>28</v>
      </c>
      <c r="I203" s="2" t="s">
        <v>28</v>
      </c>
      <c r="J203" s="2" t="s">
        <v>28</v>
      </c>
      <c r="K203" s="2" t="s">
        <v>28</v>
      </c>
      <c r="L203" s="2" t="s">
        <v>28</v>
      </c>
      <c r="M203" s="2">
        <f t="shared" si="22"/>
        <v>0</v>
      </c>
    </row>
    <row r="204" spans="1:13" ht="63" customHeight="1" x14ac:dyDescent="0.25">
      <c r="A204" s="85"/>
      <c r="B204" s="126"/>
      <c r="C204" s="126"/>
      <c r="D204" s="20" t="s">
        <v>26</v>
      </c>
      <c r="E204" s="2" t="s">
        <v>28</v>
      </c>
      <c r="F204" s="2" t="s">
        <v>28</v>
      </c>
      <c r="G204" s="2">
        <v>0</v>
      </c>
      <c r="H204" s="2" t="s">
        <v>28</v>
      </c>
      <c r="I204" s="2" t="s">
        <v>28</v>
      </c>
      <c r="J204" s="2" t="s">
        <v>28</v>
      </c>
      <c r="K204" s="2" t="s">
        <v>28</v>
      </c>
      <c r="L204" s="2" t="s">
        <v>28</v>
      </c>
      <c r="M204" s="2">
        <f t="shared" si="22"/>
        <v>0</v>
      </c>
    </row>
    <row r="205" spans="1:13" ht="15.75" customHeight="1" x14ac:dyDescent="0.25">
      <c r="A205" s="85" t="s">
        <v>56</v>
      </c>
      <c r="B205" s="126" t="s">
        <v>29</v>
      </c>
      <c r="C205" s="126" t="s">
        <v>189</v>
      </c>
      <c r="D205" s="4" t="s">
        <v>21</v>
      </c>
      <c r="E205" s="2" t="s">
        <v>28</v>
      </c>
      <c r="F205" s="2">
        <f>SUM(F206:F209)</f>
        <v>11757.54</v>
      </c>
      <c r="G205" s="2">
        <f t="shared" ref="G205:H205" si="23">SUM(G206:G209)</f>
        <v>27102.53</v>
      </c>
      <c r="H205" s="2">
        <f t="shared" si="23"/>
        <v>2452.8000000000002</v>
      </c>
      <c r="I205" s="2" t="s">
        <v>28</v>
      </c>
      <c r="J205" s="2" t="s">
        <v>28</v>
      </c>
      <c r="K205" s="2" t="s">
        <v>28</v>
      </c>
      <c r="L205" s="2" t="s">
        <v>28</v>
      </c>
      <c r="M205" s="2">
        <f t="shared" si="22"/>
        <v>41312.870000000003</v>
      </c>
    </row>
    <row r="206" spans="1:13" ht="25.5" x14ac:dyDescent="0.25">
      <c r="A206" s="85"/>
      <c r="B206" s="126"/>
      <c r="C206" s="126"/>
      <c r="D206" s="4" t="s">
        <v>22</v>
      </c>
      <c r="E206" s="2" t="s">
        <v>28</v>
      </c>
      <c r="F206" s="2">
        <v>11757.54</v>
      </c>
      <c r="G206" s="2">
        <v>27102.53</v>
      </c>
      <c r="H206" s="2">
        <v>2452.8000000000002</v>
      </c>
      <c r="I206" s="2" t="s">
        <v>28</v>
      </c>
      <c r="J206" s="2" t="s">
        <v>28</v>
      </c>
      <c r="K206" s="2" t="s">
        <v>28</v>
      </c>
      <c r="L206" s="2" t="s">
        <v>28</v>
      </c>
      <c r="M206" s="2">
        <f t="shared" si="22"/>
        <v>41312.870000000003</v>
      </c>
    </row>
    <row r="207" spans="1:13" ht="25.5" x14ac:dyDescent="0.25">
      <c r="A207" s="85"/>
      <c r="B207" s="126"/>
      <c r="C207" s="126"/>
      <c r="D207" s="4" t="s">
        <v>23</v>
      </c>
      <c r="E207" s="2" t="s">
        <v>28</v>
      </c>
      <c r="F207" s="2">
        <v>0</v>
      </c>
      <c r="G207" s="2">
        <v>0</v>
      </c>
      <c r="H207" s="2">
        <v>0</v>
      </c>
      <c r="I207" s="2" t="s">
        <v>28</v>
      </c>
      <c r="J207" s="2" t="s">
        <v>28</v>
      </c>
      <c r="K207" s="2" t="s">
        <v>28</v>
      </c>
      <c r="L207" s="2" t="s">
        <v>28</v>
      </c>
      <c r="M207" s="2">
        <f t="shared" si="22"/>
        <v>0</v>
      </c>
    </row>
    <row r="208" spans="1:13" ht="25.5" x14ac:dyDescent="0.25">
      <c r="A208" s="85"/>
      <c r="B208" s="126"/>
      <c r="C208" s="126"/>
      <c r="D208" s="4" t="s">
        <v>24</v>
      </c>
      <c r="E208" s="2" t="s">
        <v>28</v>
      </c>
      <c r="F208" s="2">
        <v>0</v>
      </c>
      <c r="G208" s="2">
        <v>0</v>
      </c>
      <c r="H208" s="2">
        <v>0</v>
      </c>
      <c r="I208" s="2" t="s">
        <v>28</v>
      </c>
      <c r="J208" s="2" t="s">
        <v>28</v>
      </c>
      <c r="K208" s="2" t="s">
        <v>28</v>
      </c>
      <c r="L208" s="2" t="s">
        <v>28</v>
      </c>
      <c r="M208" s="2">
        <f t="shared" si="22"/>
        <v>0</v>
      </c>
    </row>
    <row r="209" spans="1:13" ht="51" x14ac:dyDescent="0.25">
      <c r="A209" s="85"/>
      <c r="B209" s="126"/>
      <c r="C209" s="126"/>
      <c r="D209" s="20" t="s">
        <v>26</v>
      </c>
      <c r="E209" s="2" t="s">
        <v>28</v>
      </c>
      <c r="F209" s="2">
        <v>0</v>
      </c>
      <c r="G209" s="2">
        <v>0</v>
      </c>
      <c r="H209" s="2">
        <v>0</v>
      </c>
      <c r="I209" s="2" t="s">
        <v>28</v>
      </c>
      <c r="J209" s="2" t="s">
        <v>28</v>
      </c>
      <c r="K209" s="2" t="s">
        <v>28</v>
      </c>
      <c r="L209" s="2" t="s">
        <v>28</v>
      </c>
      <c r="M209" s="2">
        <f t="shared" si="22"/>
        <v>0</v>
      </c>
    </row>
    <row r="210" spans="1:13" x14ac:dyDescent="0.25">
      <c r="A210" s="85" t="s">
        <v>57</v>
      </c>
      <c r="B210" s="126" t="s">
        <v>29</v>
      </c>
      <c r="C210" s="126" t="s">
        <v>188</v>
      </c>
      <c r="D210" s="4" t="s">
        <v>21</v>
      </c>
      <c r="E210" s="2" t="s">
        <v>28</v>
      </c>
      <c r="F210" s="2" t="s">
        <v>28</v>
      </c>
      <c r="G210" s="2" t="s">
        <v>28</v>
      </c>
      <c r="H210" s="2">
        <f>SUM(H211:H214)</f>
        <v>1997.47</v>
      </c>
      <c r="I210" s="2">
        <f t="shared" ref="I210:L210" si="24">SUM(I211:I214)</f>
        <v>648.1</v>
      </c>
      <c r="J210" s="2">
        <f t="shared" si="24"/>
        <v>0</v>
      </c>
      <c r="K210" s="2">
        <f t="shared" si="24"/>
        <v>0</v>
      </c>
      <c r="L210" s="2">
        <f t="shared" si="24"/>
        <v>0</v>
      </c>
      <c r="M210" s="2">
        <f>SUM(E210:L210)</f>
        <v>2645.57</v>
      </c>
    </row>
    <row r="211" spans="1:13" ht="25.5" x14ac:dyDescent="0.25">
      <c r="A211" s="85"/>
      <c r="B211" s="126"/>
      <c r="C211" s="126"/>
      <c r="D211" s="4" t="s">
        <v>22</v>
      </c>
      <c r="E211" s="2" t="s">
        <v>28</v>
      </c>
      <c r="F211" s="2" t="s">
        <v>28</v>
      </c>
      <c r="G211" s="2" t="s">
        <v>28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f>SUM(E211:L211)</f>
        <v>0</v>
      </c>
    </row>
    <row r="212" spans="1:13" ht="25.5" x14ac:dyDescent="0.25">
      <c r="A212" s="85"/>
      <c r="B212" s="126"/>
      <c r="C212" s="126"/>
      <c r="D212" s="4" t="s">
        <v>23</v>
      </c>
      <c r="E212" s="2" t="s">
        <v>28</v>
      </c>
      <c r="F212" s="2" t="s">
        <v>28</v>
      </c>
      <c r="G212" s="2" t="s">
        <v>28</v>
      </c>
      <c r="H212" s="2">
        <f>Лист2!H97</f>
        <v>1997.47</v>
      </c>
      <c r="I212" s="2">
        <f>Лист2!I97</f>
        <v>648.1</v>
      </c>
      <c r="J212" s="2">
        <f>Лист2!J97</f>
        <v>0</v>
      </c>
      <c r="K212" s="2">
        <f>Лист2!K97</f>
        <v>0</v>
      </c>
      <c r="L212" s="2">
        <f>Лист2!L97</f>
        <v>0</v>
      </c>
      <c r="M212" s="2">
        <f t="shared" ref="M212:M214" si="25">SUM(E212:L212)</f>
        <v>2645.57</v>
      </c>
    </row>
    <row r="213" spans="1:13" ht="25.5" x14ac:dyDescent="0.25">
      <c r="A213" s="85"/>
      <c r="B213" s="126"/>
      <c r="C213" s="126"/>
      <c r="D213" s="4" t="s">
        <v>24</v>
      </c>
      <c r="E213" s="2" t="s">
        <v>28</v>
      </c>
      <c r="F213" s="2" t="s">
        <v>28</v>
      </c>
      <c r="G213" s="2" t="s">
        <v>28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f t="shared" si="25"/>
        <v>0</v>
      </c>
    </row>
    <row r="214" spans="1:13" ht="51" x14ac:dyDescent="0.25">
      <c r="A214" s="85"/>
      <c r="B214" s="126"/>
      <c r="C214" s="126"/>
      <c r="D214" s="4" t="s">
        <v>25</v>
      </c>
      <c r="E214" s="2" t="s">
        <v>28</v>
      </c>
      <c r="F214" s="2" t="s">
        <v>28</v>
      </c>
      <c r="G214" s="2" t="s">
        <v>28</v>
      </c>
      <c r="H214" s="2">
        <v>0</v>
      </c>
      <c r="I214" s="2">
        <v>0</v>
      </c>
      <c r="J214" s="2">
        <v>0</v>
      </c>
      <c r="K214" s="2">
        <v>0</v>
      </c>
      <c r="L214" s="2">
        <v>0</v>
      </c>
      <c r="M214" s="2">
        <f t="shared" si="25"/>
        <v>0</v>
      </c>
    </row>
    <row r="215" spans="1:13" x14ac:dyDescent="0.25">
      <c r="A215" s="85" t="s">
        <v>58</v>
      </c>
      <c r="B215" s="126" t="s">
        <v>29</v>
      </c>
      <c r="C215" s="126" t="s">
        <v>187</v>
      </c>
      <c r="D215" s="4" t="s">
        <v>21</v>
      </c>
      <c r="E215" s="2" t="s">
        <v>28</v>
      </c>
      <c r="F215" s="2" t="s">
        <v>28</v>
      </c>
      <c r="G215" s="2" t="s">
        <v>28</v>
      </c>
      <c r="H215" s="2">
        <f>SUM(H216:H219)</f>
        <v>3287.3</v>
      </c>
      <c r="I215" s="2">
        <f t="shared" ref="I215:L215" si="26">SUM(I216:I219)</f>
        <v>8377</v>
      </c>
      <c r="J215" s="2">
        <f t="shared" si="26"/>
        <v>4141.7</v>
      </c>
      <c r="K215" s="2">
        <f t="shared" si="26"/>
        <v>0</v>
      </c>
      <c r="L215" s="2">
        <f t="shared" si="26"/>
        <v>0</v>
      </c>
      <c r="M215" s="2">
        <f>SUM(E215:L215)</f>
        <v>15806</v>
      </c>
    </row>
    <row r="216" spans="1:13" ht="25.5" x14ac:dyDescent="0.25">
      <c r="A216" s="85"/>
      <c r="B216" s="126"/>
      <c r="C216" s="126"/>
      <c r="D216" s="4" t="s">
        <v>22</v>
      </c>
      <c r="E216" s="2" t="s">
        <v>28</v>
      </c>
      <c r="F216" s="2" t="s">
        <v>28</v>
      </c>
      <c r="G216" s="2" t="s">
        <v>28</v>
      </c>
      <c r="H216" s="2">
        <v>3287.3</v>
      </c>
      <c r="I216" s="2">
        <v>8377</v>
      </c>
      <c r="J216" s="2">
        <v>4141.7</v>
      </c>
      <c r="K216" s="2">
        <v>0</v>
      </c>
      <c r="L216" s="2">
        <v>0</v>
      </c>
      <c r="M216" s="2">
        <f t="shared" ref="M216:M219" si="27">SUM(E216:L216)</f>
        <v>15806</v>
      </c>
    </row>
    <row r="217" spans="1:13" ht="25.5" x14ac:dyDescent="0.25">
      <c r="A217" s="85"/>
      <c r="B217" s="126"/>
      <c r="C217" s="126"/>
      <c r="D217" s="4" t="s">
        <v>23</v>
      </c>
      <c r="E217" s="2" t="s">
        <v>28</v>
      </c>
      <c r="F217" s="2" t="s">
        <v>28</v>
      </c>
      <c r="G217" s="2" t="s">
        <v>28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f t="shared" si="27"/>
        <v>0</v>
      </c>
    </row>
    <row r="218" spans="1:13" ht="25.5" x14ac:dyDescent="0.25">
      <c r="A218" s="85"/>
      <c r="B218" s="126"/>
      <c r="C218" s="126"/>
      <c r="D218" s="4" t="s">
        <v>24</v>
      </c>
      <c r="E218" s="2" t="s">
        <v>28</v>
      </c>
      <c r="F218" s="2" t="s">
        <v>28</v>
      </c>
      <c r="G218" s="2" t="s">
        <v>28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f t="shared" si="27"/>
        <v>0</v>
      </c>
    </row>
    <row r="219" spans="1:13" ht="51" x14ac:dyDescent="0.25">
      <c r="A219" s="85"/>
      <c r="B219" s="126"/>
      <c r="C219" s="126"/>
      <c r="D219" s="20" t="s">
        <v>26</v>
      </c>
      <c r="E219" s="2" t="s">
        <v>28</v>
      </c>
      <c r="F219" s="2" t="s">
        <v>28</v>
      </c>
      <c r="G219" s="2" t="s">
        <v>28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f t="shared" si="27"/>
        <v>0</v>
      </c>
    </row>
    <row r="220" spans="1:13" x14ac:dyDescent="0.25">
      <c r="A220" s="85" t="s">
        <v>59</v>
      </c>
      <c r="B220" s="126" t="s">
        <v>29</v>
      </c>
      <c r="C220" s="126" t="s">
        <v>186</v>
      </c>
      <c r="D220" s="4" t="s">
        <v>21</v>
      </c>
      <c r="E220" s="2" t="s">
        <v>28</v>
      </c>
      <c r="F220" s="2" t="s">
        <v>28</v>
      </c>
      <c r="G220" s="2" t="s">
        <v>28</v>
      </c>
      <c r="H220" s="2" t="s">
        <v>28</v>
      </c>
      <c r="I220" s="2">
        <f>SUM(Лист1!I221:I224)</f>
        <v>28413.4</v>
      </c>
      <c r="J220" s="54">
        <f>SUM(Лист1!J221:J224)</f>
        <v>24595.7</v>
      </c>
      <c r="K220" s="54">
        <f>SUM(Лист1!K221:K224)</f>
        <v>0</v>
      </c>
      <c r="L220" s="54">
        <f>SUM(Лист1!L221:L224)</f>
        <v>0</v>
      </c>
      <c r="M220" s="54">
        <f>SUM(Лист1!M221:M224)</f>
        <v>53009.100000000006</v>
      </c>
    </row>
    <row r="221" spans="1:13" ht="25.5" x14ac:dyDescent="0.25">
      <c r="A221" s="85"/>
      <c r="B221" s="126"/>
      <c r="C221" s="126"/>
      <c r="D221" s="4" t="s">
        <v>22</v>
      </c>
      <c r="E221" s="2" t="s">
        <v>28</v>
      </c>
      <c r="F221" s="2" t="s">
        <v>28</v>
      </c>
      <c r="G221" s="2" t="s">
        <v>28</v>
      </c>
      <c r="H221" s="2" t="s">
        <v>28</v>
      </c>
      <c r="I221" s="2">
        <v>26992.7</v>
      </c>
      <c r="J221" s="2">
        <v>0</v>
      </c>
      <c r="K221" s="2">
        <v>0</v>
      </c>
      <c r="L221" s="2">
        <v>0</v>
      </c>
      <c r="M221" s="2">
        <f>SUM(Лист1!E221:L221)</f>
        <v>26992.7</v>
      </c>
    </row>
    <row r="222" spans="1:13" ht="25.5" x14ac:dyDescent="0.25">
      <c r="A222" s="85"/>
      <c r="B222" s="126"/>
      <c r="C222" s="126"/>
      <c r="D222" s="4" t="s">
        <v>23</v>
      </c>
      <c r="E222" s="2" t="s">
        <v>28</v>
      </c>
      <c r="F222" s="2" t="s">
        <v>28</v>
      </c>
      <c r="G222" s="2" t="s">
        <v>28</v>
      </c>
      <c r="H222" s="2" t="s">
        <v>28</v>
      </c>
      <c r="I222" s="2">
        <f>Лист2!I99</f>
        <v>1420.7</v>
      </c>
      <c r="J222" s="2">
        <f>Лист2!J98</f>
        <v>24595.7</v>
      </c>
      <c r="K222" s="2">
        <v>0</v>
      </c>
      <c r="L222" s="2">
        <f>Лист2!L99</f>
        <v>0</v>
      </c>
      <c r="M222" s="54">
        <f>SUM(Лист1!E222:L222)</f>
        <v>26016.400000000001</v>
      </c>
    </row>
    <row r="223" spans="1:13" ht="25.5" x14ac:dyDescent="0.25">
      <c r="A223" s="85"/>
      <c r="B223" s="126"/>
      <c r="C223" s="126"/>
      <c r="D223" s="4" t="s">
        <v>24</v>
      </c>
      <c r="E223" s="2" t="s">
        <v>28</v>
      </c>
      <c r="F223" s="2" t="s">
        <v>28</v>
      </c>
      <c r="G223" s="2" t="s">
        <v>28</v>
      </c>
      <c r="H223" s="2" t="s">
        <v>28</v>
      </c>
      <c r="I223" s="2">
        <v>0</v>
      </c>
      <c r="J223" s="2">
        <v>0</v>
      </c>
      <c r="K223" s="2">
        <v>0</v>
      </c>
      <c r="L223" s="2">
        <v>0</v>
      </c>
      <c r="M223" s="54">
        <f>SUM(Лист1!E223:L223)</f>
        <v>0</v>
      </c>
    </row>
    <row r="224" spans="1:13" ht="51" x14ac:dyDescent="0.25">
      <c r="A224" s="85"/>
      <c r="B224" s="126"/>
      <c r="C224" s="126"/>
      <c r="D224" s="20" t="s">
        <v>26</v>
      </c>
      <c r="E224" s="2" t="s">
        <v>28</v>
      </c>
      <c r="F224" s="2" t="s">
        <v>28</v>
      </c>
      <c r="G224" s="2" t="s">
        <v>28</v>
      </c>
      <c r="H224" s="2" t="s">
        <v>28</v>
      </c>
      <c r="I224" s="2">
        <v>0</v>
      </c>
      <c r="J224" s="2">
        <v>0</v>
      </c>
      <c r="K224" s="2">
        <v>0</v>
      </c>
      <c r="L224" s="2">
        <v>0</v>
      </c>
      <c r="M224" s="54">
        <f>SUM(Лист1!E224:L224)</f>
        <v>0</v>
      </c>
    </row>
    <row r="225" spans="1:13" x14ac:dyDescent="0.25">
      <c r="A225" s="85" t="s">
        <v>183</v>
      </c>
      <c r="B225" s="145" t="s">
        <v>29</v>
      </c>
      <c r="C225" s="145" t="s">
        <v>419</v>
      </c>
      <c r="D225" s="4" t="s">
        <v>21</v>
      </c>
      <c r="E225" s="2" t="s">
        <v>28</v>
      </c>
      <c r="F225" s="2" t="s">
        <v>28</v>
      </c>
      <c r="G225" s="2" t="s">
        <v>28</v>
      </c>
      <c r="H225" s="2" t="s">
        <v>28</v>
      </c>
      <c r="I225" s="2">
        <v>0</v>
      </c>
      <c r="J225" s="2">
        <f t="shared" ref="J225" si="28">SUM(J226:J229)</f>
        <v>0</v>
      </c>
      <c r="K225" s="2">
        <f t="shared" ref="K225" si="29">SUM(K226:K229)</f>
        <v>0</v>
      </c>
      <c r="L225" s="2">
        <f t="shared" ref="L225" si="30">SUM(L226:L229)</f>
        <v>0</v>
      </c>
      <c r="M225" s="2">
        <f t="shared" ref="M225:M234" si="31">SUM(E225:L225)</f>
        <v>0</v>
      </c>
    </row>
    <row r="226" spans="1:13" ht="25.5" x14ac:dyDescent="0.25">
      <c r="A226" s="85"/>
      <c r="B226" s="145"/>
      <c r="C226" s="145"/>
      <c r="D226" s="4" t="s">
        <v>22</v>
      </c>
      <c r="E226" s="2" t="s">
        <v>28</v>
      </c>
      <c r="F226" s="2" t="s">
        <v>28</v>
      </c>
      <c r="G226" s="2" t="s">
        <v>28</v>
      </c>
      <c r="H226" s="2" t="s">
        <v>28</v>
      </c>
      <c r="I226" s="2">
        <v>0</v>
      </c>
      <c r="J226" s="2">
        <v>0</v>
      </c>
      <c r="K226" s="2">
        <v>0</v>
      </c>
      <c r="L226" s="2">
        <v>0</v>
      </c>
      <c r="M226" s="2">
        <f t="shared" si="31"/>
        <v>0</v>
      </c>
    </row>
    <row r="227" spans="1:13" ht="25.5" x14ac:dyDescent="0.25">
      <c r="A227" s="85"/>
      <c r="B227" s="145"/>
      <c r="C227" s="145"/>
      <c r="D227" s="4" t="s">
        <v>23</v>
      </c>
      <c r="E227" s="2" t="s">
        <v>28</v>
      </c>
      <c r="F227" s="2" t="s">
        <v>28</v>
      </c>
      <c r="G227" s="2" t="s">
        <v>28</v>
      </c>
      <c r="H227" s="2" t="s">
        <v>28</v>
      </c>
      <c r="I227" s="2">
        <f>Лист2!I105</f>
        <v>0</v>
      </c>
      <c r="J227" s="2">
        <v>0</v>
      </c>
      <c r="K227" s="2">
        <v>0</v>
      </c>
      <c r="L227" s="2">
        <f>Лист2!L105</f>
        <v>0</v>
      </c>
      <c r="M227" s="2">
        <f t="shared" si="31"/>
        <v>0</v>
      </c>
    </row>
    <row r="228" spans="1:13" ht="25.5" x14ac:dyDescent="0.25">
      <c r="A228" s="85"/>
      <c r="B228" s="145"/>
      <c r="C228" s="145"/>
      <c r="D228" s="4" t="s">
        <v>24</v>
      </c>
      <c r="E228" s="2" t="s">
        <v>28</v>
      </c>
      <c r="F228" s="2" t="s">
        <v>28</v>
      </c>
      <c r="G228" s="2" t="s">
        <v>28</v>
      </c>
      <c r="H228" s="2" t="s">
        <v>28</v>
      </c>
      <c r="I228" s="2">
        <v>0</v>
      </c>
      <c r="J228" s="2">
        <v>0</v>
      </c>
      <c r="K228" s="2">
        <v>0</v>
      </c>
      <c r="L228" s="2">
        <v>0</v>
      </c>
      <c r="M228" s="2">
        <f t="shared" si="31"/>
        <v>0</v>
      </c>
    </row>
    <row r="229" spans="1:13" ht="51" x14ac:dyDescent="0.25">
      <c r="A229" s="85"/>
      <c r="B229" s="145"/>
      <c r="C229" s="145"/>
      <c r="D229" s="20" t="s">
        <v>26</v>
      </c>
      <c r="E229" s="2" t="s">
        <v>28</v>
      </c>
      <c r="F229" s="2" t="s">
        <v>28</v>
      </c>
      <c r="G229" s="2" t="s">
        <v>28</v>
      </c>
      <c r="H229" s="2" t="s">
        <v>28</v>
      </c>
      <c r="I229" s="2">
        <v>0</v>
      </c>
      <c r="J229" s="2">
        <v>0</v>
      </c>
      <c r="K229" s="2">
        <v>0</v>
      </c>
      <c r="L229" s="2">
        <v>0</v>
      </c>
      <c r="M229" s="2">
        <f t="shared" si="31"/>
        <v>0</v>
      </c>
    </row>
    <row r="230" spans="1:13" x14ac:dyDescent="0.25">
      <c r="A230" s="85" t="s">
        <v>184</v>
      </c>
      <c r="B230" s="145" t="s">
        <v>29</v>
      </c>
      <c r="C230" s="145" t="s">
        <v>425</v>
      </c>
      <c r="D230" s="4" t="s">
        <v>21</v>
      </c>
      <c r="E230" s="2" t="s">
        <v>28</v>
      </c>
      <c r="F230" s="2" t="s">
        <v>28</v>
      </c>
      <c r="G230" s="2" t="s">
        <v>28</v>
      </c>
      <c r="H230" s="2" t="s">
        <v>28</v>
      </c>
      <c r="I230" s="2">
        <f>SUM(I231:I234)</f>
        <v>0</v>
      </c>
      <c r="J230" s="2">
        <f t="shared" ref="J230" si="32">SUM(J231:J234)</f>
        <v>0</v>
      </c>
      <c r="K230" s="2">
        <f t="shared" ref="K230" si="33">SUM(K231:K234)</f>
        <v>0</v>
      </c>
      <c r="L230" s="2">
        <f t="shared" ref="L230" si="34">SUM(L231:L234)</f>
        <v>0</v>
      </c>
      <c r="M230" s="2">
        <f t="shared" si="31"/>
        <v>0</v>
      </c>
    </row>
    <row r="231" spans="1:13" ht="25.5" x14ac:dyDescent="0.25">
      <c r="A231" s="85"/>
      <c r="B231" s="145"/>
      <c r="C231" s="145"/>
      <c r="D231" s="4" t="s">
        <v>22</v>
      </c>
      <c r="E231" s="2" t="s">
        <v>28</v>
      </c>
      <c r="F231" s="2" t="s">
        <v>28</v>
      </c>
      <c r="G231" s="2" t="s">
        <v>28</v>
      </c>
      <c r="H231" s="2" t="s">
        <v>28</v>
      </c>
      <c r="I231" s="2">
        <v>0</v>
      </c>
      <c r="J231" s="2">
        <v>0</v>
      </c>
      <c r="K231" s="2">
        <v>0</v>
      </c>
      <c r="L231" s="2">
        <v>0</v>
      </c>
      <c r="M231" s="2">
        <f t="shared" si="31"/>
        <v>0</v>
      </c>
    </row>
    <row r="232" spans="1:13" ht="25.5" x14ac:dyDescent="0.25">
      <c r="A232" s="85"/>
      <c r="B232" s="145"/>
      <c r="C232" s="145"/>
      <c r="D232" s="4" t="s">
        <v>23</v>
      </c>
      <c r="E232" s="2" t="s">
        <v>28</v>
      </c>
      <c r="F232" s="2" t="s">
        <v>28</v>
      </c>
      <c r="G232" s="2" t="s">
        <v>28</v>
      </c>
      <c r="H232" s="2" t="s">
        <v>28</v>
      </c>
      <c r="I232" s="2">
        <f>Лист2!I110</f>
        <v>0</v>
      </c>
      <c r="J232" s="2">
        <v>0</v>
      </c>
      <c r="K232" s="2">
        <v>0</v>
      </c>
      <c r="L232" s="2">
        <f>Лист2!L110</f>
        <v>0</v>
      </c>
      <c r="M232" s="2">
        <f t="shared" si="31"/>
        <v>0</v>
      </c>
    </row>
    <row r="233" spans="1:13" ht="25.5" x14ac:dyDescent="0.25">
      <c r="A233" s="85"/>
      <c r="B233" s="145"/>
      <c r="C233" s="145"/>
      <c r="D233" s="4" t="s">
        <v>24</v>
      </c>
      <c r="E233" s="2" t="s">
        <v>28</v>
      </c>
      <c r="F233" s="2" t="s">
        <v>28</v>
      </c>
      <c r="G233" s="2" t="s">
        <v>28</v>
      </c>
      <c r="H233" s="2" t="s">
        <v>28</v>
      </c>
      <c r="I233" s="2">
        <v>0</v>
      </c>
      <c r="J233" s="2">
        <v>0</v>
      </c>
      <c r="K233" s="2">
        <v>0</v>
      </c>
      <c r="L233" s="2">
        <v>0</v>
      </c>
      <c r="M233" s="2">
        <f t="shared" si="31"/>
        <v>0</v>
      </c>
    </row>
    <row r="234" spans="1:13" ht="51" x14ac:dyDescent="0.25">
      <c r="A234" s="85"/>
      <c r="B234" s="145"/>
      <c r="C234" s="145"/>
      <c r="D234" s="20" t="s">
        <v>26</v>
      </c>
      <c r="E234" s="2" t="s">
        <v>28</v>
      </c>
      <c r="F234" s="2" t="s">
        <v>28</v>
      </c>
      <c r="G234" s="2" t="s">
        <v>28</v>
      </c>
      <c r="H234" s="2" t="s">
        <v>28</v>
      </c>
      <c r="I234" s="2">
        <v>0</v>
      </c>
      <c r="J234" s="2">
        <v>0</v>
      </c>
      <c r="K234" s="2">
        <v>0</v>
      </c>
      <c r="L234" s="2">
        <v>0</v>
      </c>
      <c r="M234" s="2">
        <f t="shared" si="31"/>
        <v>0</v>
      </c>
    </row>
    <row r="236" spans="1:13" ht="16.5" x14ac:dyDescent="0.25">
      <c r="A236" s="28" t="s">
        <v>416</v>
      </c>
    </row>
    <row r="237" spans="1:13" ht="16.5" x14ac:dyDescent="0.25">
      <c r="A237" s="28"/>
    </row>
    <row r="238" spans="1:13" ht="16.5" x14ac:dyDescent="0.25">
      <c r="A238" s="127" t="s">
        <v>417</v>
      </c>
      <c r="B238" s="148"/>
      <c r="C238" s="148"/>
      <c r="D238" s="148"/>
      <c r="E238" s="148"/>
      <c r="F238" s="148"/>
      <c r="G238" s="148"/>
      <c r="H238" s="148"/>
      <c r="I238" s="148"/>
      <c r="J238" s="148"/>
      <c r="K238" s="148"/>
      <c r="L238" s="148"/>
      <c r="M238" s="148"/>
    </row>
  </sheetData>
  <mergeCells count="143">
    <mergeCell ref="A59:A63"/>
    <mergeCell ref="B59:B63"/>
    <mergeCell ref="C59:C63"/>
    <mergeCell ref="A8:M8"/>
    <mergeCell ref="A1:M1"/>
    <mergeCell ref="A3:M3"/>
    <mergeCell ref="A5:M5"/>
    <mergeCell ref="A7:M7"/>
    <mergeCell ref="A238:M238"/>
    <mergeCell ref="A18:A22"/>
    <mergeCell ref="B18:B22"/>
    <mergeCell ref="C18:C22"/>
    <mergeCell ref="A23:A27"/>
    <mergeCell ref="B23:B27"/>
    <mergeCell ref="C23:C27"/>
    <mergeCell ref="E10:M10"/>
    <mergeCell ref="A13:A17"/>
    <mergeCell ref="B13:B17"/>
    <mergeCell ref="C13:C17"/>
    <mergeCell ref="A10:A11"/>
    <mergeCell ref="B10:B11"/>
    <mergeCell ref="C10:C11"/>
    <mergeCell ref="D10:D11"/>
    <mergeCell ref="A38:A42"/>
    <mergeCell ref="A49:A53"/>
    <mergeCell ref="B49:B53"/>
    <mergeCell ref="C49:C53"/>
    <mergeCell ref="A54:A58"/>
    <mergeCell ref="B54:B58"/>
    <mergeCell ref="C54:C58"/>
    <mergeCell ref="B44:B48"/>
    <mergeCell ref="C44:C48"/>
    <mergeCell ref="A28:A32"/>
    <mergeCell ref="B28:B32"/>
    <mergeCell ref="C28:C32"/>
    <mergeCell ref="A33:A37"/>
    <mergeCell ref="B33:B37"/>
    <mergeCell ref="C33:C37"/>
    <mergeCell ref="B38:B42"/>
    <mergeCell ref="C38:C42"/>
    <mergeCell ref="A44:A48"/>
    <mergeCell ref="A69:A73"/>
    <mergeCell ref="B69:B73"/>
    <mergeCell ref="C69:C73"/>
    <mergeCell ref="A74:A78"/>
    <mergeCell ref="B74:B78"/>
    <mergeCell ref="C74:C78"/>
    <mergeCell ref="A64:A68"/>
    <mergeCell ref="B64:B68"/>
    <mergeCell ref="C64:C68"/>
    <mergeCell ref="A89:A93"/>
    <mergeCell ref="B89:B93"/>
    <mergeCell ref="C89:C93"/>
    <mergeCell ref="A94:A98"/>
    <mergeCell ref="B94:B98"/>
    <mergeCell ref="C94:C98"/>
    <mergeCell ref="A79:A83"/>
    <mergeCell ref="B79:B83"/>
    <mergeCell ref="C79:C83"/>
    <mergeCell ref="A84:A88"/>
    <mergeCell ref="B84:B88"/>
    <mergeCell ref="C84:C88"/>
    <mergeCell ref="A109:A113"/>
    <mergeCell ref="B109:B113"/>
    <mergeCell ref="C109:C113"/>
    <mergeCell ref="A114:A118"/>
    <mergeCell ref="B114:B118"/>
    <mergeCell ref="C114:C118"/>
    <mergeCell ref="A99:A103"/>
    <mergeCell ref="B99:B103"/>
    <mergeCell ref="C99:C103"/>
    <mergeCell ref="A104:A108"/>
    <mergeCell ref="B104:B108"/>
    <mergeCell ref="C104:C108"/>
    <mergeCell ref="A129:A133"/>
    <mergeCell ref="B129:B133"/>
    <mergeCell ref="C129:C133"/>
    <mergeCell ref="A134:A138"/>
    <mergeCell ref="B134:B138"/>
    <mergeCell ref="C134:C138"/>
    <mergeCell ref="A119:A123"/>
    <mergeCell ref="B119:B123"/>
    <mergeCell ref="C119:C123"/>
    <mergeCell ref="A124:A128"/>
    <mergeCell ref="B124:B128"/>
    <mergeCell ref="C124:C128"/>
    <mergeCell ref="A149:A153"/>
    <mergeCell ref="B149:B153"/>
    <mergeCell ref="C149:C153"/>
    <mergeCell ref="A154:A158"/>
    <mergeCell ref="B154:B158"/>
    <mergeCell ref="C154:C158"/>
    <mergeCell ref="A139:A143"/>
    <mergeCell ref="B139:B143"/>
    <mergeCell ref="C139:C143"/>
    <mergeCell ref="A144:A148"/>
    <mergeCell ref="B144:B148"/>
    <mergeCell ref="C144:C148"/>
    <mergeCell ref="A170:A174"/>
    <mergeCell ref="B170:B174"/>
    <mergeCell ref="C170:C174"/>
    <mergeCell ref="A175:A179"/>
    <mergeCell ref="B175:B179"/>
    <mergeCell ref="C175:C179"/>
    <mergeCell ref="A160:A164"/>
    <mergeCell ref="B160:B164"/>
    <mergeCell ref="C160:C164"/>
    <mergeCell ref="A165:A169"/>
    <mergeCell ref="B165:B169"/>
    <mergeCell ref="C165:C169"/>
    <mergeCell ref="A210:A214"/>
    <mergeCell ref="B210:B214"/>
    <mergeCell ref="C210:C214"/>
    <mergeCell ref="A215:A219"/>
    <mergeCell ref="B215:B219"/>
    <mergeCell ref="C215:C219"/>
    <mergeCell ref="A200:A204"/>
    <mergeCell ref="B200:B204"/>
    <mergeCell ref="C200:C204"/>
    <mergeCell ref="A205:A209"/>
    <mergeCell ref="B205:B209"/>
    <mergeCell ref="C205:C209"/>
    <mergeCell ref="A190:A194"/>
    <mergeCell ref="B190:B194"/>
    <mergeCell ref="C190:C194"/>
    <mergeCell ref="A195:A199"/>
    <mergeCell ref="B195:B199"/>
    <mergeCell ref="C195:C199"/>
    <mergeCell ref="A180:A184"/>
    <mergeCell ref="B180:B184"/>
    <mergeCell ref="C180:C184"/>
    <mergeCell ref="A185:A189"/>
    <mergeCell ref="B185:B189"/>
    <mergeCell ref="C185:C189"/>
    <mergeCell ref="A225:A229"/>
    <mergeCell ref="B225:B229"/>
    <mergeCell ref="C225:C229"/>
    <mergeCell ref="A230:A234"/>
    <mergeCell ref="B230:B234"/>
    <mergeCell ref="C230:C234"/>
    <mergeCell ref="A220:A224"/>
    <mergeCell ref="B220:B224"/>
    <mergeCell ref="C220:C22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1"/>
  <sheetViews>
    <sheetView workbookViewId="0">
      <selection sqref="A1:M1"/>
    </sheetView>
  </sheetViews>
  <sheetFormatPr defaultRowHeight="15" x14ac:dyDescent="0.25"/>
  <cols>
    <col min="1" max="1" width="4.85546875" customWidth="1"/>
    <col min="2" max="2" width="9.5703125" customWidth="1"/>
    <col min="3" max="3" width="23.85546875" customWidth="1"/>
    <col min="4" max="4" width="15.85546875" customWidth="1"/>
    <col min="5" max="6" width="8.140625" customWidth="1"/>
    <col min="7" max="8" width="8.7109375" customWidth="1"/>
    <col min="9" max="9" width="8.85546875" customWidth="1"/>
    <col min="10" max="10" width="8.42578125" customWidth="1"/>
    <col min="11" max="11" width="7.7109375" customWidth="1"/>
    <col min="12" max="12" width="8.42578125" customWidth="1"/>
    <col min="13" max="13" width="9.42578125" customWidth="1"/>
  </cols>
  <sheetData>
    <row r="1" spans="1:13" ht="18.75" x14ac:dyDescent="0.3">
      <c r="A1" s="149" t="s">
        <v>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8.75" x14ac:dyDescent="0.3">
      <c r="A3" s="149" t="s">
        <v>0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 x14ac:dyDescent="0.3">
      <c r="A5" s="149" t="s">
        <v>1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</row>
    <row r="6" spans="1:1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8.75" x14ac:dyDescent="0.3">
      <c r="A7" s="84" t="s">
        <v>418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</row>
    <row r="8" spans="1:13" ht="18.75" x14ac:dyDescent="0.3">
      <c r="A8" s="84" t="s">
        <v>3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</row>
    <row r="10" spans="1:13" x14ac:dyDescent="0.25">
      <c r="A10" s="158" t="s">
        <v>7</v>
      </c>
      <c r="B10" s="158" t="s">
        <v>8</v>
      </c>
      <c r="C10" s="158" t="s">
        <v>179</v>
      </c>
      <c r="D10" s="158" t="s">
        <v>60</v>
      </c>
      <c r="E10" s="159" t="s">
        <v>20</v>
      </c>
      <c r="F10" s="159"/>
      <c r="G10" s="159"/>
      <c r="H10" s="159"/>
      <c r="I10" s="159"/>
      <c r="J10" s="159"/>
      <c r="K10" s="159"/>
      <c r="L10" s="159"/>
      <c r="M10" s="159"/>
    </row>
    <row r="11" spans="1:13" ht="113.25" customHeight="1" x14ac:dyDescent="0.25">
      <c r="A11" s="158"/>
      <c r="B11" s="158"/>
      <c r="C11" s="158"/>
      <c r="D11" s="158"/>
      <c r="E11" s="7" t="s">
        <v>11</v>
      </c>
      <c r="F11" s="7" t="s">
        <v>16</v>
      </c>
      <c r="G11" s="7" t="s">
        <v>17</v>
      </c>
      <c r="H11" s="7" t="s">
        <v>18</v>
      </c>
      <c r="I11" s="7" t="s">
        <v>19</v>
      </c>
      <c r="J11" s="7" t="s">
        <v>12</v>
      </c>
      <c r="K11" s="7" t="s">
        <v>13</v>
      </c>
      <c r="L11" s="7" t="s">
        <v>14</v>
      </c>
      <c r="M11" s="7" t="s">
        <v>15</v>
      </c>
    </row>
    <row r="12" spans="1:13" x14ac:dyDescent="0.25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7">
        <v>10</v>
      </c>
      <c r="K12" s="7">
        <v>11</v>
      </c>
      <c r="L12" s="7">
        <v>12</v>
      </c>
      <c r="M12" s="7">
        <v>13</v>
      </c>
    </row>
    <row r="13" spans="1:13" ht="15" customHeight="1" x14ac:dyDescent="0.25">
      <c r="A13" s="163"/>
      <c r="B13" s="140" t="s">
        <v>180</v>
      </c>
      <c r="C13" s="140" t="s">
        <v>241</v>
      </c>
      <c r="D13" s="6" t="s">
        <v>21</v>
      </c>
      <c r="E13" s="7">
        <f>SUM(Лист2!E14:E23)</f>
        <v>233217.6</v>
      </c>
      <c r="F13" s="56">
        <f>SUM(Лист2!F14:F23)</f>
        <v>231561.50000000003</v>
      </c>
      <c r="G13" s="56">
        <f>SUM(Лист2!G14:G23)</f>
        <v>180190.56</v>
      </c>
      <c r="H13" s="56">
        <f>SUM(Лист2!H14:H23)</f>
        <v>211295.05000000002</v>
      </c>
      <c r="I13" s="56">
        <f>SUM(Лист2!I14:I23)</f>
        <v>198615.42</v>
      </c>
      <c r="J13" s="56">
        <f>SUM(Лист2!J14:J23)</f>
        <v>232258.90000000002</v>
      </c>
      <c r="K13" s="56">
        <f>SUM(Лист2!K14:K23)</f>
        <v>206684.6</v>
      </c>
      <c r="L13" s="56">
        <f>SUM(Лист2!L14:L23)</f>
        <v>207172.19999999998</v>
      </c>
      <c r="M13" s="56">
        <f>SUM(Лист2!M14:M23)</f>
        <v>1700995.8300000003</v>
      </c>
    </row>
    <row r="14" spans="1:13" ht="39" customHeight="1" x14ac:dyDescent="0.25">
      <c r="A14" s="164"/>
      <c r="B14" s="144"/>
      <c r="C14" s="144"/>
      <c r="D14" s="6" t="s">
        <v>61</v>
      </c>
      <c r="E14" s="7">
        <f>SUM(Лист2!E58+Лист2!E62+Лист2!E66+Лист2!E68+Лист2!E69+Лист2!E70+Лист2!E83+Лист2!E85)</f>
        <v>211502.19999999998</v>
      </c>
      <c r="F14" s="7">
        <f>Лист2!F68+Лист2!F69+Лист2!F71+Лист2!F72+Лист2!F74+Лист2!F80+Лист2!F83+Лист2!F85+Лист2!F88+Лист2!F91+Лист2!F94</f>
        <v>213219.90000000002</v>
      </c>
      <c r="G14" s="7">
        <f>Лист2!G25+Лист2!G71+Лист2!G72+Лист2!G74+Лист2!G83+Лист2!G85+Лист2!G88+Лист2!G91+Лист2!G95+Лист2!G96</f>
        <v>172662.56999999998</v>
      </c>
      <c r="H14" s="7">
        <f>SUM(Лист2!H25+Лист2!H49+Лист2!H71+Лист2!H72+Лист2!H74+Лист2!H85+Лист2!H91+Лист2!H95+Лист2!H97)</f>
        <v>193455.11000000002</v>
      </c>
      <c r="I14" s="61">
        <f>SUM(Лист2!I25+Лист2!I49+Лист2!I71+Лист2!I72+Лист2!I74+Лист2!I85+Лист2!I91+Лист2!I95+Лист2!I97+Лист2!I99)</f>
        <v>190861.24000000002</v>
      </c>
      <c r="J14" s="61">
        <f>SUM(Лист2!J25+Лист2!J49+Лист2!J71+Лист2!J72+Лист2!J74+Лист2!J85+Лист2!J91+Лист2!J95+Лист2!J97+Лист2!J99)</f>
        <v>209938.90000000002</v>
      </c>
      <c r="K14" s="61">
        <f>SUM(Лист2!K25+Лист2!K49+Лист2!K71+Лист2!K72+Лист2!K74+Лист2!K85+Лист2!K91+Лист2!K95+Лист2!K97+Лист2!K99)</f>
        <v>186584.6</v>
      </c>
      <c r="L14" s="61">
        <f>SUM(Лист2!L25+Лист2!L49+Лист2!L71+Лист2!L72+Лист2!L74+Лист2!L85+Лист2!L91+Лист2!L95+Лист2!L97+Лист2!L99)</f>
        <v>187072.19999999998</v>
      </c>
      <c r="M14" s="7">
        <f>SUM(Лист2!E14:L14)</f>
        <v>1565296.72</v>
      </c>
    </row>
    <row r="15" spans="1:13" ht="78" customHeight="1" x14ac:dyDescent="0.25">
      <c r="A15" s="164"/>
      <c r="B15" s="144"/>
      <c r="C15" s="144"/>
      <c r="D15" s="6" t="s">
        <v>62</v>
      </c>
      <c r="E15" s="7">
        <f>Лист2!E59</f>
        <v>5203.2</v>
      </c>
      <c r="F15" s="7">
        <v>3689.1</v>
      </c>
      <c r="G15" s="7">
        <v>2870</v>
      </c>
      <c r="H15" s="7">
        <v>5250.78</v>
      </c>
      <c r="I15" s="7">
        <f>Лист2!I75</f>
        <v>797.66</v>
      </c>
      <c r="J15" s="7">
        <f>Лист2!J75</f>
        <v>6000</v>
      </c>
      <c r="K15" s="7">
        <f>Лист2!K75</f>
        <v>0</v>
      </c>
      <c r="L15" s="7">
        <f>Лист2!L75</f>
        <v>0</v>
      </c>
      <c r="M15" s="21">
        <f>SUM(Лист2!E15:L15)</f>
        <v>23810.739999999998</v>
      </c>
    </row>
    <row r="16" spans="1:13" ht="54" customHeight="1" x14ac:dyDescent="0.25">
      <c r="A16" s="164"/>
      <c r="B16" s="144"/>
      <c r="C16" s="144"/>
      <c r="D16" s="6" t="s">
        <v>63</v>
      </c>
      <c r="E16" s="7">
        <v>997.9</v>
      </c>
      <c r="F16" s="7">
        <v>496.6</v>
      </c>
      <c r="G16" s="7">
        <v>396.2</v>
      </c>
      <c r="H16" s="7">
        <v>843.4</v>
      </c>
      <c r="I16" s="7">
        <v>199</v>
      </c>
      <c r="J16" s="7">
        <f>Лист2!J42+Лист2!J87</f>
        <v>100</v>
      </c>
      <c r="K16" s="7">
        <f>Лист2!K42+Лист2!K87</f>
        <v>100</v>
      </c>
      <c r="L16" s="7">
        <f>Лист2!L42+Лист2!L87</f>
        <v>100</v>
      </c>
      <c r="M16" s="21">
        <f>SUM(Лист2!E16:L16)</f>
        <v>3233.1</v>
      </c>
    </row>
    <row r="17" spans="1:13" ht="51" customHeight="1" x14ac:dyDescent="0.25">
      <c r="A17" s="164"/>
      <c r="B17" s="144"/>
      <c r="C17" s="144"/>
      <c r="D17" s="12" t="s">
        <v>64</v>
      </c>
      <c r="E17" s="7">
        <v>1621.5</v>
      </c>
      <c r="F17" s="7">
        <v>1295</v>
      </c>
      <c r="G17" s="7">
        <v>613.05999999999995</v>
      </c>
      <c r="H17" s="7">
        <v>711.06</v>
      </c>
      <c r="I17" s="7">
        <v>0</v>
      </c>
      <c r="J17" s="7">
        <f>Лист2!J26+Лист2!J92</f>
        <v>800</v>
      </c>
      <c r="K17" s="7">
        <f>Лист2!K26+Лист2!K92</f>
        <v>0</v>
      </c>
      <c r="L17" s="7">
        <f>Лист2!L26+Лист2!L92</f>
        <v>0</v>
      </c>
      <c r="M17" s="21">
        <f>SUM(Лист2!E17:L17)</f>
        <v>5040.62</v>
      </c>
    </row>
    <row r="18" spans="1:13" ht="50.25" customHeight="1" x14ac:dyDescent="0.25">
      <c r="A18" s="164"/>
      <c r="B18" s="144"/>
      <c r="C18" s="144"/>
      <c r="D18" s="12" t="s">
        <v>65</v>
      </c>
      <c r="E18" s="7">
        <v>12665.7</v>
      </c>
      <c r="F18" s="7">
        <v>11431.4</v>
      </c>
      <c r="G18" s="7">
        <v>3040.63</v>
      </c>
      <c r="H18" s="7">
        <v>10044.790000000001</v>
      </c>
      <c r="I18" s="7">
        <f>Лист2!I86</f>
        <v>6647.52</v>
      </c>
      <c r="J18" s="7">
        <f>Лист2!J86</f>
        <v>12920</v>
      </c>
      <c r="K18" s="7">
        <f>Лист2!K86</f>
        <v>20000</v>
      </c>
      <c r="L18" s="7">
        <f>Лист2!L86</f>
        <v>20000</v>
      </c>
      <c r="M18" s="21">
        <f>SUM(Лист2!E18:L18)</f>
        <v>96750.040000000008</v>
      </c>
    </row>
    <row r="19" spans="1:13" ht="61.5" customHeight="1" x14ac:dyDescent="0.25">
      <c r="A19" s="164"/>
      <c r="B19" s="144"/>
      <c r="C19" s="144"/>
      <c r="D19" s="12" t="s">
        <v>66</v>
      </c>
      <c r="E19" s="7">
        <v>122</v>
      </c>
      <c r="F19" s="7">
        <v>0</v>
      </c>
      <c r="G19" s="7">
        <v>0</v>
      </c>
      <c r="H19" s="7">
        <v>0</v>
      </c>
      <c r="I19" s="7">
        <v>0</v>
      </c>
      <c r="J19" s="7">
        <f>Лист2!J27</f>
        <v>0</v>
      </c>
      <c r="K19" s="7">
        <f>Лист2!K27</f>
        <v>0</v>
      </c>
      <c r="L19" s="7">
        <f>Лист2!L27</f>
        <v>0</v>
      </c>
      <c r="M19" s="21">
        <f>SUM(Лист2!E19:L19)</f>
        <v>122</v>
      </c>
    </row>
    <row r="20" spans="1:13" ht="76.5" x14ac:dyDescent="0.25">
      <c r="A20" s="164"/>
      <c r="B20" s="144"/>
      <c r="C20" s="144"/>
      <c r="D20" s="6" t="s">
        <v>67</v>
      </c>
      <c r="E20" s="7">
        <v>1105.0999999999999</v>
      </c>
      <c r="F20" s="7">
        <v>1429.5</v>
      </c>
      <c r="G20" s="7">
        <v>608.1</v>
      </c>
      <c r="H20" s="7">
        <v>989.91</v>
      </c>
      <c r="I20" s="7">
        <v>0</v>
      </c>
      <c r="J20" s="7">
        <f>Лист2!J29</f>
        <v>0</v>
      </c>
      <c r="K20" s="7">
        <f>Лист2!K29</f>
        <v>0</v>
      </c>
      <c r="L20" s="7">
        <f>Лист2!L29</f>
        <v>0</v>
      </c>
      <c r="M20" s="21">
        <f>SUM(Лист2!E20:L20)</f>
        <v>4132.6099999999997</v>
      </c>
    </row>
    <row r="21" spans="1:13" ht="40.5" customHeight="1" x14ac:dyDescent="0.25">
      <c r="A21" s="164"/>
      <c r="B21" s="144"/>
      <c r="C21" s="144"/>
      <c r="D21" s="12" t="s">
        <v>68</v>
      </c>
      <c r="E21" s="7">
        <v>0</v>
      </c>
      <c r="F21" s="7">
        <v>0</v>
      </c>
      <c r="G21" s="7">
        <v>0</v>
      </c>
      <c r="H21" s="7">
        <v>0</v>
      </c>
      <c r="I21" s="7">
        <f>Лист2!I90</f>
        <v>110</v>
      </c>
      <c r="J21" s="7">
        <f>Лист2!J28</f>
        <v>0</v>
      </c>
      <c r="K21" s="7">
        <f>Лист2!K28</f>
        <v>0</v>
      </c>
      <c r="L21" s="7">
        <f>Лист2!L28</f>
        <v>0</v>
      </c>
      <c r="M21" s="21">
        <f>SUM(Лист2!E21:L21)</f>
        <v>110</v>
      </c>
    </row>
    <row r="22" spans="1:13" ht="64.5" x14ac:dyDescent="0.25">
      <c r="A22" s="164"/>
      <c r="B22" s="144"/>
      <c r="C22" s="144"/>
      <c r="D22" s="12" t="s">
        <v>69</v>
      </c>
      <c r="E22" s="7" t="s">
        <v>28</v>
      </c>
      <c r="F22" s="7" t="s">
        <v>28</v>
      </c>
      <c r="G22" s="7">
        <v>0</v>
      </c>
      <c r="H22" s="7">
        <v>0</v>
      </c>
      <c r="I22" s="7">
        <v>0</v>
      </c>
      <c r="J22" s="7">
        <f>Лист2!J43</f>
        <v>0</v>
      </c>
      <c r="K22" s="7">
        <f>Лист2!K43</f>
        <v>0</v>
      </c>
      <c r="L22" s="7">
        <f>Лист2!L43</f>
        <v>0</v>
      </c>
      <c r="M22" s="21">
        <f>SUM(Лист2!E22:L22)</f>
        <v>0</v>
      </c>
    </row>
    <row r="23" spans="1:13" ht="64.5" x14ac:dyDescent="0.25">
      <c r="A23" s="112"/>
      <c r="B23" s="112"/>
      <c r="C23" s="112"/>
      <c r="D23" s="55" t="s">
        <v>424</v>
      </c>
      <c r="E23" s="43" t="s">
        <v>28</v>
      </c>
      <c r="F23" s="43" t="s">
        <v>28</v>
      </c>
      <c r="G23" s="43" t="s">
        <v>28</v>
      </c>
      <c r="H23" s="43" t="s">
        <v>28</v>
      </c>
      <c r="I23" s="43" t="s">
        <v>28</v>
      </c>
      <c r="J23" s="43">
        <v>2500</v>
      </c>
      <c r="K23" s="43">
        <v>0</v>
      </c>
      <c r="L23" s="43">
        <v>0</v>
      </c>
      <c r="M23" s="43">
        <f>SUM(Лист2!E23:L23)</f>
        <v>2500</v>
      </c>
    </row>
    <row r="24" spans="1:13" x14ac:dyDescent="0.25">
      <c r="A24" s="151" t="s">
        <v>232</v>
      </c>
      <c r="B24" s="119" t="s">
        <v>27</v>
      </c>
      <c r="C24" s="153" t="s">
        <v>222</v>
      </c>
      <c r="D24" s="6" t="s">
        <v>21</v>
      </c>
      <c r="E24" s="7" t="s">
        <v>28</v>
      </c>
      <c r="F24" s="7" t="s">
        <v>28</v>
      </c>
      <c r="G24" s="7">
        <f>SUM(G25:G29)</f>
        <v>729.5</v>
      </c>
      <c r="H24" s="7">
        <f t="shared" ref="H24:L24" si="0">SUM(H25:H29)</f>
        <v>1525.34</v>
      </c>
      <c r="I24" s="7">
        <f t="shared" si="0"/>
        <v>19.100000000000001</v>
      </c>
      <c r="J24" s="7">
        <f t="shared" si="0"/>
        <v>5.2</v>
      </c>
      <c r="K24" s="7">
        <f t="shared" si="0"/>
        <v>0</v>
      </c>
      <c r="L24" s="7">
        <f t="shared" si="0"/>
        <v>0</v>
      </c>
      <c r="M24" s="7">
        <f t="shared" ref="M24:M75" si="1">SUM(E24:L24)</f>
        <v>2279.14</v>
      </c>
    </row>
    <row r="25" spans="1:13" ht="51" x14ac:dyDescent="0.25">
      <c r="A25" s="151"/>
      <c r="B25" s="120"/>
      <c r="C25" s="153"/>
      <c r="D25" s="6" t="s">
        <v>61</v>
      </c>
      <c r="E25" s="7" t="s">
        <v>28</v>
      </c>
      <c r="F25" s="7" t="s">
        <v>28</v>
      </c>
      <c r="G25" s="7">
        <v>121.4</v>
      </c>
      <c r="H25" s="7">
        <v>535.42999999999995</v>
      </c>
      <c r="I25" s="7">
        <v>19.100000000000001</v>
      </c>
      <c r="J25" s="7">
        <f>J40</f>
        <v>5.2</v>
      </c>
      <c r="K25" s="7">
        <v>0</v>
      </c>
      <c r="L25" s="7">
        <v>0</v>
      </c>
      <c r="M25" s="7">
        <f t="shared" si="1"/>
        <v>681.13</v>
      </c>
    </row>
    <row r="26" spans="1:13" ht="51.75" x14ac:dyDescent="0.25">
      <c r="A26" s="151"/>
      <c r="B26" s="120"/>
      <c r="C26" s="153"/>
      <c r="D26" s="12" t="s">
        <v>64</v>
      </c>
      <c r="E26" s="7" t="s">
        <v>28</v>
      </c>
      <c r="F26" s="7" t="s">
        <v>28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f t="shared" si="1"/>
        <v>0</v>
      </c>
    </row>
    <row r="27" spans="1:13" ht="77.25" x14ac:dyDescent="0.25">
      <c r="A27" s="151"/>
      <c r="B27" s="120"/>
      <c r="C27" s="153"/>
      <c r="D27" s="12" t="s">
        <v>66</v>
      </c>
      <c r="E27" s="7" t="s">
        <v>28</v>
      </c>
      <c r="F27" s="7" t="s">
        <v>28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f t="shared" si="1"/>
        <v>0</v>
      </c>
    </row>
    <row r="28" spans="1:13" ht="51.75" x14ac:dyDescent="0.25">
      <c r="A28" s="151"/>
      <c r="B28" s="120"/>
      <c r="C28" s="153"/>
      <c r="D28" s="12" t="s">
        <v>68</v>
      </c>
      <c r="E28" s="7" t="s">
        <v>28</v>
      </c>
      <c r="F28" s="7" t="s">
        <v>28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f t="shared" si="1"/>
        <v>0</v>
      </c>
    </row>
    <row r="29" spans="1:13" ht="76.5" x14ac:dyDescent="0.25">
      <c r="A29" s="151"/>
      <c r="B29" s="121"/>
      <c r="C29" s="153"/>
      <c r="D29" s="6" t="s">
        <v>67</v>
      </c>
      <c r="E29" s="7" t="s">
        <v>28</v>
      </c>
      <c r="F29" s="7" t="s">
        <v>28</v>
      </c>
      <c r="G29" s="7">
        <v>608.1</v>
      </c>
      <c r="H29" s="7">
        <v>989.91</v>
      </c>
      <c r="I29" s="7">
        <v>0</v>
      </c>
      <c r="J29" s="7">
        <v>0</v>
      </c>
      <c r="K29" s="7">
        <v>0</v>
      </c>
      <c r="L29" s="7">
        <v>0</v>
      </c>
      <c r="M29" s="7">
        <f t="shared" si="1"/>
        <v>1598.01</v>
      </c>
    </row>
    <row r="30" spans="1:13" x14ac:dyDescent="0.25">
      <c r="A30" s="136" t="s">
        <v>30</v>
      </c>
      <c r="B30" s="140" t="s">
        <v>29</v>
      </c>
      <c r="C30" s="140" t="s">
        <v>221</v>
      </c>
      <c r="D30" s="6" t="s">
        <v>21</v>
      </c>
      <c r="E30" s="7" t="s">
        <v>28</v>
      </c>
      <c r="F30" s="7" t="s">
        <v>28</v>
      </c>
      <c r="G30" s="7">
        <f>SUM(G31:G33)</f>
        <v>55</v>
      </c>
      <c r="H30" s="7">
        <f t="shared" ref="H30:L30" si="2">SUM(H31:H33)</f>
        <v>60</v>
      </c>
      <c r="I30" s="7">
        <f t="shared" si="2"/>
        <v>0</v>
      </c>
      <c r="J30" s="7">
        <f t="shared" si="2"/>
        <v>0</v>
      </c>
      <c r="K30" s="7">
        <f t="shared" si="2"/>
        <v>0</v>
      </c>
      <c r="L30" s="7">
        <f t="shared" si="2"/>
        <v>1146.0999999999999</v>
      </c>
      <c r="M30" s="7">
        <f t="shared" si="1"/>
        <v>1261.0999999999999</v>
      </c>
    </row>
    <row r="31" spans="1:13" ht="51" x14ac:dyDescent="0.25">
      <c r="A31" s="142"/>
      <c r="B31" s="144"/>
      <c r="C31" s="144"/>
      <c r="D31" s="6" t="s">
        <v>61</v>
      </c>
      <c r="E31" s="7" t="s">
        <v>28</v>
      </c>
      <c r="F31" s="7" t="s">
        <v>28</v>
      </c>
      <c r="G31" s="7">
        <v>55</v>
      </c>
      <c r="H31" s="7">
        <v>60</v>
      </c>
      <c r="I31" s="7">
        <v>0</v>
      </c>
      <c r="J31" s="7">
        <v>0</v>
      </c>
      <c r="K31" s="7">
        <v>0</v>
      </c>
      <c r="L31" s="7">
        <v>380</v>
      </c>
      <c r="M31" s="7">
        <f t="shared" si="1"/>
        <v>495</v>
      </c>
    </row>
    <row r="32" spans="1:13" ht="63" customHeight="1" x14ac:dyDescent="0.25">
      <c r="A32" s="142"/>
      <c r="B32" s="144"/>
      <c r="C32" s="144"/>
      <c r="D32" s="12" t="s">
        <v>66</v>
      </c>
      <c r="E32" s="7" t="s">
        <v>28</v>
      </c>
      <c r="F32" s="7" t="s">
        <v>28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716.1</v>
      </c>
      <c r="M32" s="7">
        <f t="shared" si="1"/>
        <v>716.1</v>
      </c>
    </row>
    <row r="33" spans="1:13" ht="37.5" customHeight="1" x14ac:dyDescent="0.25">
      <c r="A33" s="137"/>
      <c r="B33" s="141"/>
      <c r="C33" s="141"/>
      <c r="D33" s="12" t="s">
        <v>68</v>
      </c>
      <c r="E33" s="7" t="s">
        <v>28</v>
      </c>
      <c r="F33" s="7" t="s">
        <v>28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50</v>
      </c>
      <c r="M33" s="7">
        <f t="shared" si="1"/>
        <v>50</v>
      </c>
    </row>
    <row r="34" spans="1:13" ht="63.75" x14ac:dyDescent="0.25">
      <c r="A34" s="15" t="s">
        <v>233</v>
      </c>
      <c r="B34" s="6" t="s">
        <v>29</v>
      </c>
      <c r="C34" s="6" t="s">
        <v>220</v>
      </c>
      <c r="D34" s="12" t="s">
        <v>64</v>
      </c>
      <c r="E34" s="7" t="s">
        <v>28</v>
      </c>
      <c r="F34" s="7" t="s">
        <v>28</v>
      </c>
      <c r="G34" s="7">
        <v>0</v>
      </c>
      <c r="H34" s="7">
        <v>0</v>
      </c>
      <c r="I34" s="7" t="s">
        <v>31</v>
      </c>
      <c r="J34" s="7" t="s">
        <v>31</v>
      </c>
      <c r="K34" s="7" t="s">
        <v>31</v>
      </c>
      <c r="L34" s="7">
        <v>15</v>
      </c>
      <c r="M34" s="7">
        <f t="shared" si="1"/>
        <v>15</v>
      </c>
    </row>
    <row r="35" spans="1:13" ht="15" customHeight="1" x14ac:dyDescent="0.25">
      <c r="A35" s="15" t="s">
        <v>234</v>
      </c>
      <c r="B35" s="6" t="s">
        <v>29</v>
      </c>
      <c r="C35" s="6" t="s">
        <v>219</v>
      </c>
      <c r="D35" s="6" t="s">
        <v>67</v>
      </c>
      <c r="E35" s="7" t="s">
        <v>28</v>
      </c>
      <c r="F35" s="7" t="s">
        <v>28</v>
      </c>
      <c r="G35" s="7">
        <v>608.1</v>
      </c>
      <c r="H35" s="7">
        <v>989.91</v>
      </c>
      <c r="I35" s="7">
        <v>0</v>
      </c>
      <c r="J35" s="7">
        <v>0</v>
      </c>
      <c r="K35" s="7">
        <v>0</v>
      </c>
      <c r="L35" s="7">
        <v>1100</v>
      </c>
      <c r="M35" s="7">
        <f t="shared" si="1"/>
        <v>2698.01</v>
      </c>
    </row>
    <row r="36" spans="1:13" ht="54" customHeight="1" x14ac:dyDescent="0.25">
      <c r="A36" s="15" t="s">
        <v>235</v>
      </c>
      <c r="B36" s="6" t="s">
        <v>29</v>
      </c>
      <c r="C36" s="6" t="s">
        <v>218</v>
      </c>
      <c r="D36" s="6" t="s">
        <v>61</v>
      </c>
      <c r="E36" s="7" t="s">
        <v>28</v>
      </c>
      <c r="F36" s="7" t="s">
        <v>28</v>
      </c>
      <c r="G36" s="7">
        <v>66.400000000000006</v>
      </c>
      <c r="H36" s="7">
        <v>406.59</v>
      </c>
      <c r="I36" s="7">
        <v>0</v>
      </c>
      <c r="J36" s="7">
        <v>0</v>
      </c>
      <c r="K36" s="7">
        <v>0</v>
      </c>
      <c r="L36" s="7">
        <v>250</v>
      </c>
      <c r="M36" s="7">
        <f t="shared" si="1"/>
        <v>722.99</v>
      </c>
    </row>
    <row r="37" spans="1:13" ht="76.5" x14ac:dyDescent="0.25">
      <c r="A37" s="15" t="s">
        <v>236</v>
      </c>
      <c r="B37" s="6" t="s">
        <v>29</v>
      </c>
      <c r="C37" s="6" t="s">
        <v>217</v>
      </c>
      <c r="D37" s="6" t="s">
        <v>67</v>
      </c>
      <c r="E37" s="7" t="s">
        <v>28</v>
      </c>
      <c r="F37" s="7" t="s">
        <v>28</v>
      </c>
      <c r="G37" s="7" t="s">
        <v>31</v>
      </c>
      <c r="H37" s="7" t="s">
        <v>31</v>
      </c>
      <c r="I37" s="7" t="s">
        <v>31</v>
      </c>
      <c r="J37" s="7" t="s">
        <v>31</v>
      </c>
      <c r="K37" s="7" t="s">
        <v>31</v>
      </c>
      <c r="L37" s="7" t="s">
        <v>31</v>
      </c>
      <c r="M37" s="7">
        <f t="shared" si="1"/>
        <v>0</v>
      </c>
    </row>
    <row r="38" spans="1:13" ht="51.75" x14ac:dyDescent="0.25">
      <c r="A38" s="15" t="s">
        <v>237</v>
      </c>
      <c r="B38" s="6" t="s">
        <v>29</v>
      </c>
      <c r="C38" s="6" t="s">
        <v>216</v>
      </c>
      <c r="D38" s="12" t="s">
        <v>64</v>
      </c>
      <c r="E38" s="7" t="s">
        <v>28</v>
      </c>
      <c r="F38" s="7" t="s">
        <v>28</v>
      </c>
      <c r="G38" s="7">
        <v>0</v>
      </c>
      <c r="H38" s="7">
        <v>0</v>
      </c>
      <c r="I38" s="7" t="s">
        <v>31</v>
      </c>
      <c r="J38" s="7" t="s">
        <v>31</v>
      </c>
      <c r="K38" s="7" t="s">
        <v>31</v>
      </c>
      <c r="L38" s="7">
        <v>350</v>
      </c>
      <c r="M38" s="7">
        <f t="shared" si="1"/>
        <v>350</v>
      </c>
    </row>
    <row r="39" spans="1:13" ht="15" customHeight="1" x14ac:dyDescent="0.25">
      <c r="A39" s="15" t="s">
        <v>238</v>
      </c>
      <c r="B39" s="6" t="s">
        <v>29</v>
      </c>
      <c r="C39" s="6" t="s">
        <v>215</v>
      </c>
      <c r="D39" s="12" t="s">
        <v>64</v>
      </c>
      <c r="E39" s="7" t="s">
        <v>28</v>
      </c>
      <c r="F39" s="7" t="s">
        <v>28</v>
      </c>
      <c r="G39" s="7">
        <v>0</v>
      </c>
      <c r="H39" s="7">
        <v>0</v>
      </c>
      <c r="I39" s="7" t="s">
        <v>31</v>
      </c>
      <c r="J39" s="7" t="s">
        <v>31</v>
      </c>
      <c r="K39" s="7" t="s">
        <v>31</v>
      </c>
      <c r="L39" s="7">
        <v>0</v>
      </c>
      <c r="M39" s="7">
        <f t="shared" si="1"/>
        <v>0</v>
      </c>
    </row>
    <row r="40" spans="1:13" ht="15" customHeight="1" x14ac:dyDescent="0.25">
      <c r="A40" s="15" t="s">
        <v>239</v>
      </c>
      <c r="B40" s="6" t="s">
        <v>29</v>
      </c>
      <c r="C40" s="6" t="s">
        <v>197</v>
      </c>
      <c r="D40" s="6" t="s">
        <v>61</v>
      </c>
      <c r="E40" s="7" t="s">
        <v>28</v>
      </c>
      <c r="F40" s="7" t="s">
        <v>28</v>
      </c>
      <c r="G40" s="7" t="s">
        <v>28</v>
      </c>
      <c r="H40" s="7">
        <v>68.84</v>
      </c>
      <c r="I40" s="7">
        <v>19.100000000000001</v>
      </c>
      <c r="J40" s="7">
        <v>5.2</v>
      </c>
      <c r="K40" s="7">
        <v>0</v>
      </c>
      <c r="L40" s="7">
        <v>358.1</v>
      </c>
      <c r="M40" s="7">
        <f t="shared" si="1"/>
        <v>451.24</v>
      </c>
    </row>
    <row r="41" spans="1:13" x14ac:dyDescent="0.25">
      <c r="A41" s="136" t="s">
        <v>240</v>
      </c>
      <c r="B41" s="160" t="s">
        <v>27</v>
      </c>
      <c r="C41" s="140" t="s">
        <v>214</v>
      </c>
      <c r="D41" s="6" t="s">
        <v>21</v>
      </c>
      <c r="E41" s="7" t="s">
        <v>28</v>
      </c>
      <c r="F41" s="7" t="s">
        <v>28</v>
      </c>
      <c r="G41" s="7">
        <f>SUM(G42:G43)</f>
        <v>297.89999999999998</v>
      </c>
      <c r="H41" s="7">
        <f t="shared" ref="H41:L41" si="3">SUM(H42:H43)</f>
        <v>821.3</v>
      </c>
      <c r="I41" s="7">
        <f t="shared" si="3"/>
        <v>199</v>
      </c>
      <c r="J41" s="7">
        <f t="shared" si="3"/>
        <v>100</v>
      </c>
      <c r="K41" s="7">
        <f t="shared" si="3"/>
        <v>100</v>
      </c>
      <c r="L41" s="7">
        <f t="shared" si="3"/>
        <v>100</v>
      </c>
      <c r="M41" s="7">
        <f t="shared" si="1"/>
        <v>1618.1999999999998</v>
      </c>
    </row>
    <row r="42" spans="1:13" ht="51.75" x14ac:dyDescent="0.25">
      <c r="A42" s="142"/>
      <c r="B42" s="161"/>
      <c r="C42" s="144"/>
      <c r="D42" s="12" t="s">
        <v>63</v>
      </c>
      <c r="E42" s="7" t="s">
        <v>28</v>
      </c>
      <c r="F42" s="7" t="s">
        <v>28</v>
      </c>
      <c r="G42" s="7">
        <v>297.89999999999998</v>
      </c>
      <c r="H42" s="7">
        <v>821.3</v>
      </c>
      <c r="I42" s="7">
        <v>199</v>
      </c>
      <c r="J42" s="7">
        <v>100</v>
      </c>
      <c r="K42" s="7">
        <v>100</v>
      </c>
      <c r="L42" s="7">
        <v>100</v>
      </c>
      <c r="M42" s="7">
        <f t="shared" si="1"/>
        <v>1618.1999999999998</v>
      </c>
    </row>
    <row r="43" spans="1:13" ht="15" customHeight="1" x14ac:dyDescent="0.25">
      <c r="A43" s="137"/>
      <c r="B43" s="162"/>
      <c r="C43" s="141"/>
      <c r="D43" s="12" t="s">
        <v>69</v>
      </c>
      <c r="E43" s="7" t="s">
        <v>28</v>
      </c>
      <c r="F43" s="7" t="s">
        <v>28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f t="shared" si="1"/>
        <v>0</v>
      </c>
    </row>
    <row r="44" spans="1:13" ht="89.25" x14ac:dyDescent="0.25">
      <c r="A44" s="15" t="s">
        <v>229</v>
      </c>
      <c r="B44" s="6" t="s">
        <v>29</v>
      </c>
      <c r="C44" s="6" t="s">
        <v>213</v>
      </c>
      <c r="D44" s="14" t="s">
        <v>63</v>
      </c>
      <c r="E44" s="7" t="s">
        <v>28</v>
      </c>
      <c r="F44" s="7" t="s">
        <v>28</v>
      </c>
      <c r="G44" s="7">
        <v>0</v>
      </c>
      <c r="H44" s="7">
        <v>0</v>
      </c>
      <c r="I44" s="7">
        <v>100</v>
      </c>
      <c r="J44" s="7">
        <v>100</v>
      </c>
      <c r="K44" s="7">
        <v>100</v>
      </c>
      <c r="L44" s="7">
        <v>100</v>
      </c>
      <c r="M44" s="7">
        <f t="shared" si="1"/>
        <v>400</v>
      </c>
    </row>
    <row r="45" spans="1:13" x14ac:dyDescent="0.25">
      <c r="A45" s="136" t="s">
        <v>230</v>
      </c>
      <c r="B45" s="140" t="s">
        <v>29</v>
      </c>
      <c r="C45" s="140" t="s">
        <v>212</v>
      </c>
      <c r="D45" s="6" t="s">
        <v>21</v>
      </c>
      <c r="E45" s="7" t="s">
        <v>28</v>
      </c>
      <c r="F45" s="7" t="s">
        <v>28</v>
      </c>
      <c r="G45" s="7">
        <f>SUM(G46:G47)</f>
        <v>100</v>
      </c>
      <c r="H45" s="7">
        <f t="shared" ref="H45:L45" si="4">SUM(H46:H47)</f>
        <v>740.3</v>
      </c>
      <c r="I45" s="7">
        <f t="shared" si="4"/>
        <v>0</v>
      </c>
      <c r="J45" s="7">
        <f t="shared" si="4"/>
        <v>0</v>
      </c>
      <c r="K45" s="7">
        <f t="shared" si="4"/>
        <v>0</v>
      </c>
      <c r="L45" s="7">
        <f t="shared" si="4"/>
        <v>400</v>
      </c>
      <c r="M45" s="7">
        <f t="shared" si="1"/>
        <v>1240.3</v>
      </c>
    </row>
    <row r="46" spans="1:13" ht="15" customHeight="1" x14ac:dyDescent="0.25">
      <c r="A46" s="142"/>
      <c r="B46" s="144"/>
      <c r="C46" s="144"/>
      <c r="D46" s="12" t="s">
        <v>63</v>
      </c>
      <c r="E46" s="7" t="s">
        <v>28</v>
      </c>
      <c r="F46" s="7" t="s">
        <v>28</v>
      </c>
      <c r="G46" s="7">
        <v>100</v>
      </c>
      <c r="H46" s="7">
        <v>740.3</v>
      </c>
      <c r="I46" s="7">
        <v>0</v>
      </c>
      <c r="J46" s="7">
        <v>0</v>
      </c>
      <c r="K46" s="7">
        <v>0</v>
      </c>
      <c r="L46" s="7">
        <v>300</v>
      </c>
      <c r="M46" s="7">
        <f t="shared" si="1"/>
        <v>1140.3</v>
      </c>
    </row>
    <row r="47" spans="1:13" ht="24.75" customHeight="1" x14ac:dyDescent="0.25">
      <c r="A47" s="137"/>
      <c r="B47" s="141"/>
      <c r="C47" s="141"/>
      <c r="D47" s="12" t="s">
        <v>69</v>
      </c>
      <c r="E47" s="7" t="s">
        <v>28</v>
      </c>
      <c r="F47" s="7" t="s">
        <v>28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100</v>
      </c>
      <c r="M47" s="7">
        <f t="shared" si="1"/>
        <v>100</v>
      </c>
    </row>
    <row r="48" spans="1:13" ht="49.5" customHeight="1" x14ac:dyDescent="0.25">
      <c r="A48" s="15" t="s">
        <v>231</v>
      </c>
      <c r="B48" s="6" t="s">
        <v>29</v>
      </c>
      <c r="C48" s="6" t="s">
        <v>211</v>
      </c>
      <c r="D48" s="14" t="s">
        <v>63</v>
      </c>
      <c r="E48" s="7" t="s">
        <v>28</v>
      </c>
      <c r="F48" s="7" t="s">
        <v>28</v>
      </c>
      <c r="G48" s="7">
        <v>197.9</v>
      </c>
      <c r="H48" s="7">
        <v>81</v>
      </c>
      <c r="I48" s="7">
        <v>99</v>
      </c>
      <c r="J48" s="7">
        <v>0</v>
      </c>
      <c r="K48" s="7">
        <v>0</v>
      </c>
      <c r="L48" s="7">
        <v>693.7</v>
      </c>
      <c r="M48" s="7">
        <f t="shared" si="1"/>
        <v>1071.5999999999999</v>
      </c>
    </row>
    <row r="49" spans="1:13" ht="24.75" customHeight="1" x14ac:dyDescent="0.25">
      <c r="A49" s="155">
        <v>3</v>
      </c>
      <c r="B49" s="138" t="s">
        <v>27</v>
      </c>
      <c r="C49" s="140" t="s">
        <v>210</v>
      </c>
      <c r="D49" s="140" t="s">
        <v>61</v>
      </c>
      <c r="E49" s="155" t="s">
        <v>28</v>
      </c>
      <c r="F49" s="155" t="s">
        <v>28</v>
      </c>
      <c r="G49" s="155" t="s">
        <v>28</v>
      </c>
      <c r="H49" s="155">
        <f>SUM(H52:H56)</f>
        <v>158639.42000000001</v>
      </c>
      <c r="I49" s="155">
        <f t="shared" ref="I49:M49" si="5">SUM(I52:I56)</f>
        <v>156208.9</v>
      </c>
      <c r="J49" s="155">
        <f t="shared" si="5"/>
        <v>155424.79999999999</v>
      </c>
      <c r="K49" s="155">
        <f t="shared" si="5"/>
        <v>154160.1</v>
      </c>
      <c r="L49" s="155">
        <f t="shared" si="5"/>
        <v>154358.79999999999</v>
      </c>
      <c r="M49" s="155">
        <f t="shared" si="5"/>
        <v>778792.02</v>
      </c>
    </row>
    <row r="50" spans="1:13" hidden="1" x14ac:dyDescent="0.25">
      <c r="A50" s="124"/>
      <c r="B50" s="165"/>
      <c r="C50" s="125"/>
      <c r="D50" s="125"/>
      <c r="E50" s="124"/>
      <c r="F50" s="124"/>
      <c r="G50" s="124"/>
      <c r="H50" s="124"/>
      <c r="I50" s="124"/>
      <c r="J50" s="124"/>
      <c r="K50" s="124"/>
      <c r="L50" s="124"/>
      <c r="M50" s="124"/>
    </row>
    <row r="51" spans="1:13" ht="51.75" hidden="1" customHeight="1" x14ac:dyDescent="0.25">
      <c r="A51" s="111"/>
      <c r="B51" s="166"/>
      <c r="C51" s="112"/>
      <c r="D51" s="112"/>
      <c r="E51" s="111"/>
      <c r="F51" s="111"/>
      <c r="G51" s="111"/>
      <c r="H51" s="111"/>
      <c r="I51" s="111"/>
      <c r="J51" s="111"/>
      <c r="K51" s="111"/>
      <c r="L51" s="111"/>
      <c r="M51" s="111"/>
    </row>
    <row r="52" spans="1:13" ht="57" customHeight="1" x14ac:dyDescent="0.25">
      <c r="A52" s="15" t="s">
        <v>227</v>
      </c>
      <c r="B52" s="6" t="s">
        <v>29</v>
      </c>
      <c r="C52" s="6" t="s">
        <v>190</v>
      </c>
      <c r="D52" s="6" t="s">
        <v>61</v>
      </c>
      <c r="E52" s="7" t="s">
        <v>28</v>
      </c>
      <c r="F52" s="7" t="s">
        <v>28</v>
      </c>
      <c r="G52" s="7" t="s">
        <v>28</v>
      </c>
      <c r="H52" s="7">
        <v>132034.64000000001</v>
      </c>
      <c r="I52" s="7">
        <v>156208.9</v>
      </c>
      <c r="J52" s="44">
        <v>155424.79999999999</v>
      </c>
      <c r="K52" s="7">
        <v>154160.1</v>
      </c>
      <c r="L52" s="7">
        <v>154358.79999999999</v>
      </c>
      <c r="M52" s="7">
        <f t="shared" si="1"/>
        <v>752187.24</v>
      </c>
    </row>
    <row r="53" spans="1:13" ht="153" x14ac:dyDescent="0.25">
      <c r="A53" s="15" t="s">
        <v>228</v>
      </c>
      <c r="B53" s="6" t="s">
        <v>29</v>
      </c>
      <c r="C53" s="6" t="s">
        <v>209</v>
      </c>
      <c r="D53" s="6" t="s">
        <v>61</v>
      </c>
      <c r="E53" s="7" t="s">
        <v>28</v>
      </c>
      <c r="F53" s="7" t="s">
        <v>28</v>
      </c>
      <c r="G53" s="7" t="s">
        <v>28</v>
      </c>
      <c r="H53" s="7">
        <v>3293.78</v>
      </c>
      <c r="I53" s="7">
        <v>0</v>
      </c>
      <c r="J53" s="7">
        <v>0</v>
      </c>
      <c r="K53" s="7">
        <v>0</v>
      </c>
      <c r="L53" s="7">
        <v>0</v>
      </c>
      <c r="M53" s="7">
        <f t="shared" si="1"/>
        <v>3293.78</v>
      </c>
    </row>
    <row r="54" spans="1:13" ht="54.75" customHeight="1" x14ac:dyDescent="0.25">
      <c r="A54" s="15" t="s">
        <v>226</v>
      </c>
      <c r="B54" s="6" t="s">
        <v>29</v>
      </c>
      <c r="C54" s="6" t="s">
        <v>208</v>
      </c>
      <c r="D54" s="6" t="s">
        <v>61</v>
      </c>
      <c r="E54" s="7" t="s">
        <v>28</v>
      </c>
      <c r="F54" s="7" t="s">
        <v>28</v>
      </c>
      <c r="G54" s="7" t="s">
        <v>28</v>
      </c>
      <c r="H54" s="7">
        <v>19701</v>
      </c>
      <c r="I54" s="7">
        <v>0</v>
      </c>
      <c r="J54" s="7">
        <v>0</v>
      </c>
      <c r="K54" s="7">
        <v>0</v>
      </c>
      <c r="L54" s="7">
        <v>0</v>
      </c>
      <c r="M54" s="7">
        <f t="shared" si="1"/>
        <v>19701</v>
      </c>
    </row>
    <row r="55" spans="1:13" ht="51" x14ac:dyDescent="0.25">
      <c r="A55" s="15" t="s">
        <v>225</v>
      </c>
      <c r="B55" s="6" t="s">
        <v>29</v>
      </c>
      <c r="C55" s="6" t="s">
        <v>195</v>
      </c>
      <c r="D55" s="6" t="s">
        <v>61</v>
      </c>
      <c r="E55" s="7" t="s">
        <v>28</v>
      </c>
      <c r="F55" s="7" t="s">
        <v>28</v>
      </c>
      <c r="G55" s="7" t="s">
        <v>28</v>
      </c>
      <c r="H55" s="7">
        <v>0</v>
      </c>
      <c r="I55" s="7" t="s">
        <v>31</v>
      </c>
      <c r="J55" s="7" t="s">
        <v>31</v>
      </c>
      <c r="K55" s="7" t="s">
        <v>31</v>
      </c>
      <c r="L55" s="7">
        <v>0</v>
      </c>
      <c r="M55" s="7">
        <f t="shared" si="1"/>
        <v>0</v>
      </c>
    </row>
    <row r="56" spans="1:13" ht="54" customHeight="1" x14ac:dyDescent="0.25">
      <c r="A56" s="15" t="s">
        <v>224</v>
      </c>
      <c r="B56" s="6" t="s">
        <v>29</v>
      </c>
      <c r="C56" s="6" t="s">
        <v>207</v>
      </c>
      <c r="D56" s="6" t="s">
        <v>61</v>
      </c>
      <c r="E56" s="7" t="s">
        <v>28</v>
      </c>
      <c r="F56" s="7" t="s">
        <v>28</v>
      </c>
      <c r="G56" s="7" t="s">
        <v>28</v>
      </c>
      <c r="H56" s="7">
        <v>3610</v>
      </c>
      <c r="I56" s="7" t="s">
        <v>28</v>
      </c>
      <c r="J56" s="7" t="s">
        <v>28</v>
      </c>
      <c r="K56" s="7" t="s">
        <v>28</v>
      </c>
      <c r="L56" s="7">
        <v>0</v>
      </c>
      <c r="M56" s="7">
        <f t="shared" si="1"/>
        <v>3610</v>
      </c>
    </row>
    <row r="57" spans="1:13" ht="15" customHeight="1" x14ac:dyDescent="0.25">
      <c r="A57" s="155">
        <v>4</v>
      </c>
      <c r="B57" s="138" t="s">
        <v>35</v>
      </c>
      <c r="C57" s="140" t="s">
        <v>206</v>
      </c>
      <c r="D57" s="6" t="s">
        <v>21</v>
      </c>
      <c r="E57" s="7">
        <v>19620.2</v>
      </c>
      <c r="F57" s="7" t="s">
        <v>28</v>
      </c>
      <c r="G57" s="7" t="s">
        <v>28</v>
      </c>
      <c r="H57" s="7" t="s">
        <v>28</v>
      </c>
      <c r="I57" s="7" t="s">
        <v>28</v>
      </c>
      <c r="J57" s="7" t="s">
        <v>28</v>
      </c>
      <c r="K57" s="7" t="s">
        <v>28</v>
      </c>
      <c r="L57" s="7" t="s">
        <v>28</v>
      </c>
      <c r="M57" s="7">
        <f t="shared" si="1"/>
        <v>19620.2</v>
      </c>
    </row>
    <row r="58" spans="1:13" ht="51" x14ac:dyDescent="0.25">
      <c r="A58" s="156"/>
      <c r="B58" s="143"/>
      <c r="C58" s="144"/>
      <c r="D58" s="6" t="s">
        <v>61</v>
      </c>
      <c r="E58" s="7">
        <v>14417</v>
      </c>
      <c r="F58" s="7" t="s">
        <v>28</v>
      </c>
      <c r="G58" s="7" t="s">
        <v>28</v>
      </c>
      <c r="H58" s="7" t="s">
        <v>28</v>
      </c>
      <c r="I58" s="7" t="s">
        <v>28</v>
      </c>
      <c r="J58" s="7" t="s">
        <v>28</v>
      </c>
      <c r="K58" s="7" t="s">
        <v>28</v>
      </c>
      <c r="L58" s="7" t="s">
        <v>28</v>
      </c>
      <c r="M58" s="7">
        <f t="shared" si="1"/>
        <v>14417</v>
      </c>
    </row>
    <row r="59" spans="1:13" ht="89.25" x14ac:dyDescent="0.25">
      <c r="A59" s="157"/>
      <c r="B59" s="143"/>
      <c r="C59" s="141"/>
      <c r="D59" s="6" t="s">
        <v>70</v>
      </c>
      <c r="E59" s="7">
        <v>5203.2</v>
      </c>
      <c r="F59" s="7" t="s">
        <v>28</v>
      </c>
      <c r="G59" s="7" t="s">
        <v>28</v>
      </c>
      <c r="H59" s="7" t="s">
        <v>28</v>
      </c>
      <c r="I59" s="7" t="s">
        <v>28</v>
      </c>
      <c r="J59" s="7" t="s">
        <v>28</v>
      </c>
      <c r="K59" s="7" t="s">
        <v>28</v>
      </c>
      <c r="L59" s="7" t="s">
        <v>28</v>
      </c>
      <c r="M59" s="7">
        <f t="shared" si="1"/>
        <v>5203.2</v>
      </c>
    </row>
    <row r="60" spans="1:13" ht="102" x14ac:dyDescent="0.25">
      <c r="A60" s="7">
        <v>5</v>
      </c>
      <c r="B60" s="24" t="s">
        <v>35</v>
      </c>
      <c r="C60" s="6" t="s">
        <v>205</v>
      </c>
      <c r="D60" s="6" t="s">
        <v>71</v>
      </c>
      <c r="E60" s="7">
        <v>997.9</v>
      </c>
      <c r="F60" s="7" t="s">
        <v>28</v>
      </c>
      <c r="G60" s="7" t="s">
        <v>28</v>
      </c>
      <c r="H60" s="7" t="s">
        <v>28</v>
      </c>
      <c r="I60" s="7" t="s">
        <v>28</v>
      </c>
      <c r="J60" s="7" t="s">
        <v>28</v>
      </c>
      <c r="K60" s="7" t="s">
        <v>28</v>
      </c>
      <c r="L60" s="7" t="s">
        <v>28</v>
      </c>
      <c r="M60" s="7">
        <f t="shared" si="1"/>
        <v>997.9</v>
      </c>
    </row>
    <row r="61" spans="1:13" x14ac:dyDescent="0.25">
      <c r="A61" s="155">
        <v>6</v>
      </c>
      <c r="B61" s="143" t="s">
        <v>35</v>
      </c>
      <c r="C61" s="140" t="s">
        <v>204</v>
      </c>
      <c r="D61" s="6" t="s">
        <v>21</v>
      </c>
      <c r="E61" s="7">
        <v>12053.3</v>
      </c>
      <c r="F61" s="7" t="s">
        <v>28</v>
      </c>
      <c r="G61" s="7" t="s">
        <v>28</v>
      </c>
      <c r="H61" s="7" t="s">
        <v>28</v>
      </c>
      <c r="I61" s="7" t="s">
        <v>28</v>
      </c>
      <c r="J61" s="7" t="s">
        <v>28</v>
      </c>
      <c r="K61" s="7" t="s">
        <v>28</v>
      </c>
      <c r="L61" s="7" t="s">
        <v>28</v>
      </c>
      <c r="M61" s="7">
        <f t="shared" si="1"/>
        <v>12053.3</v>
      </c>
    </row>
    <row r="62" spans="1:13" ht="51" x14ac:dyDescent="0.25">
      <c r="A62" s="156"/>
      <c r="B62" s="143"/>
      <c r="C62" s="144"/>
      <c r="D62" s="6" t="s">
        <v>61</v>
      </c>
      <c r="E62" s="7">
        <v>11509.8</v>
      </c>
      <c r="F62" s="7" t="s">
        <v>28</v>
      </c>
      <c r="G62" s="7" t="s">
        <v>28</v>
      </c>
      <c r="H62" s="7" t="s">
        <v>28</v>
      </c>
      <c r="I62" s="7" t="s">
        <v>28</v>
      </c>
      <c r="J62" s="7" t="s">
        <v>28</v>
      </c>
      <c r="K62" s="7" t="s">
        <v>28</v>
      </c>
      <c r="L62" s="7" t="s">
        <v>28</v>
      </c>
      <c r="M62" s="7">
        <f t="shared" si="1"/>
        <v>11509.8</v>
      </c>
    </row>
    <row r="63" spans="1:13" ht="51" customHeight="1" x14ac:dyDescent="0.25">
      <c r="A63" s="156"/>
      <c r="B63" s="143"/>
      <c r="C63" s="144"/>
      <c r="D63" s="6" t="s">
        <v>72</v>
      </c>
      <c r="E63" s="7">
        <v>421.5</v>
      </c>
      <c r="F63" s="7" t="s">
        <v>28</v>
      </c>
      <c r="G63" s="7" t="s">
        <v>28</v>
      </c>
      <c r="H63" s="7" t="s">
        <v>28</v>
      </c>
      <c r="I63" s="7" t="s">
        <v>28</v>
      </c>
      <c r="J63" s="7" t="s">
        <v>28</v>
      </c>
      <c r="K63" s="7" t="s">
        <v>28</v>
      </c>
      <c r="L63" s="7" t="s">
        <v>28</v>
      </c>
      <c r="M63" s="7">
        <f t="shared" si="1"/>
        <v>421.5</v>
      </c>
    </row>
    <row r="64" spans="1:13" ht="76.5" x14ac:dyDescent="0.25">
      <c r="A64" s="157"/>
      <c r="B64" s="139"/>
      <c r="C64" s="141"/>
      <c r="D64" s="6" t="s">
        <v>73</v>
      </c>
      <c r="E64" s="7">
        <v>122</v>
      </c>
      <c r="F64" s="7" t="s">
        <v>28</v>
      </c>
      <c r="G64" s="7" t="s">
        <v>28</v>
      </c>
      <c r="H64" s="7" t="s">
        <v>28</v>
      </c>
      <c r="I64" s="7" t="s">
        <v>28</v>
      </c>
      <c r="J64" s="7" t="s">
        <v>28</v>
      </c>
      <c r="K64" s="7" t="s">
        <v>28</v>
      </c>
      <c r="L64" s="7" t="s">
        <v>28</v>
      </c>
      <c r="M64" s="7">
        <f t="shared" si="1"/>
        <v>122</v>
      </c>
    </row>
    <row r="65" spans="1:13" x14ac:dyDescent="0.25">
      <c r="A65" s="155">
        <v>7</v>
      </c>
      <c r="B65" s="138" t="s">
        <v>35</v>
      </c>
      <c r="C65" s="140" t="s">
        <v>203</v>
      </c>
      <c r="D65" s="6" t="s">
        <v>21</v>
      </c>
      <c r="E65" s="7">
        <v>1318.3</v>
      </c>
      <c r="F65" s="7" t="s">
        <v>28</v>
      </c>
      <c r="G65" s="7" t="s">
        <v>28</v>
      </c>
      <c r="H65" s="7" t="s">
        <v>28</v>
      </c>
      <c r="I65" s="7" t="s">
        <v>28</v>
      </c>
      <c r="J65" s="7" t="s">
        <v>28</v>
      </c>
      <c r="K65" s="7" t="s">
        <v>28</v>
      </c>
      <c r="L65" s="7" t="s">
        <v>28</v>
      </c>
      <c r="M65" s="7">
        <f t="shared" si="1"/>
        <v>1318.3</v>
      </c>
    </row>
    <row r="66" spans="1:13" ht="51" x14ac:dyDescent="0.25">
      <c r="A66" s="156"/>
      <c r="B66" s="143"/>
      <c r="C66" s="144"/>
      <c r="D66" s="6" t="s">
        <v>61</v>
      </c>
      <c r="E66" s="7">
        <v>118.3</v>
      </c>
      <c r="F66" s="7" t="s">
        <v>28</v>
      </c>
      <c r="G66" s="7" t="s">
        <v>28</v>
      </c>
      <c r="H66" s="7" t="s">
        <v>28</v>
      </c>
      <c r="I66" s="7" t="s">
        <v>28</v>
      </c>
      <c r="J66" s="7" t="s">
        <v>28</v>
      </c>
      <c r="K66" s="7" t="s">
        <v>28</v>
      </c>
      <c r="L66" s="7" t="s">
        <v>28</v>
      </c>
      <c r="M66" s="7">
        <f t="shared" si="1"/>
        <v>118.3</v>
      </c>
    </row>
    <row r="67" spans="1:13" ht="51" x14ac:dyDescent="0.25">
      <c r="A67" s="157"/>
      <c r="B67" s="143"/>
      <c r="C67" s="141"/>
      <c r="D67" s="6" t="s">
        <v>72</v>
      </c>
      <c r="E67" s="7">
        <v>1200</v>
      </c>
      <c r="F67" s="7" t="s">
        <v>28</v>
      </c>
      <c r="G67" s="7" t="s">
        <v>28</v>
      </c>
      <c r="H67" s="7" t="s">
        <v>28</v>
      </c>
      <c r="I67" s="7" t="s">
        <v>28</v>
      </c>
      <c r="J67" s="7" t="s">
        <v>28</v>
      </c>
      <c r="K67" s="7" t="s">
        <v>28</v>
      </c>
      <c r="L67" s="7" t="s">
        <v>28</v>
      </c>
      <c r="M67" s="7">
        <f t="shared" si="1"/>
        <v>1200</v>
      </c>
    </row>
    <row r="68" spans="1:13" ht="153" x14ac:dyDescent="0.25">
      <c r="A68" s="7">
        <v>8</v>
      </c>
      <c r="B68" s="24" t="s">
        <v>40</v>
      </c>
      <c r="C68" s="6" t="s">
        <v>202</v>
      </c>
      <c r="D68" s="6" t="s">
        <v>61</v>
      </c>
      <c r="E68" s="7">
        <v>34681.1</v>
      </c>
      <c r="F68" s="7">
        <v>31303.4</v>
      </c>
      <c r="G68" s="7" t="s">
        <v>28</v>
      </c>
      <c r="H68" s="7" t="s">
        <v>28</v>
      </c>
      <c r="I68" s="7" t="s">
        <v>28</v>
      </c>
      <c r="J68" s="7" t="s">
        <v>28</v>
      </c>
      <c r="K68" s="7" t="s">
        <v>28</v>
      </c>
      <c r="L68" s="7" t="s">
        <v>28</v>
      </c>
      <c r="M68" s="7">
        <f t="shared" si="1"/>
        <v>65984.5</v>
      </c>
    </row>
    <row r="69" spans="1:13" ht="63.75" x14ac:dyDescent="0.25">
      <c r="A69" s="7">
        <v>9</v>
      </c>
      <c r="B69" s="10" t="s">
        <v>40</v>
      </c>
      <c r="C69" s="6" t="s">
        <v>190</v>
      </c>
      <c r="D69" s="6" t="s">
        <v>61</v>
      </c>
      <c r="E69" s="7">
        <v>146592.9</v>
      </c>
      <c r="F69" s="7">
        <v>147391.70000000001</v>
      </c>
      <c r="G69" s="7" t="s">
        <v>28</v>
      </c>
      <c r="H69" s="7" t="s">
        <v>28</v>
      </c>
      <c r="I69" s="7" t="s">
        <v>28</v>
      </c>
      <c r="J69" s="7" t="s">
        <v>28</v>
      </c>
      <c r="K69" s="7" t="s">
        <v>28</v>
      </c>
      <c r="L69" s="7" t="s">
        <v>28</v>
      </c>
      <c r="M69" s="7">
        <f t="shared" si="1"/>
        <v>293984.59999999998</v>
      </c>
    </row>
    <row r="70" spans="1:13" ht="153" x14ac:dyDescent="0.25">
      <c r="A70" s="7">
        <v>10</v>
      </c>
      <c r="B70" s="6" t="s">
        <v>40</v>
      </c>
      <c r="C70" s="6" t="s">
        <v>192</v>
      </c>
      <c r="D70" s="6" t="s">
        <v>61</v>
      </c>
      <c r="E70" s="7">
        <v>4071.2</v>
      </c>
      <c r="F70" s="7" t="s">
        <v>28</v>
      </c>
      <c r="G70" s="7" t="s">
        <v>28</v>
      </c>
      <c r="H70" s="7" t="s">
        <v>28</v>
      </c>
      <c r="I70" s="7" t="s">
        <v>28</v>
      </c>
      <c r="J70" s="7" t="s">
        <v>28</v>
      </c>
      <c r="K70" s="7" t="s">
        <v>28</v>
      </c>
      <c r="L70" s="7" t="s">
        <v>28</v>
      </c>
      <c r="M70" s="7">
        <f t="shared" si="1"/>
        <v>4071.2</v>
      </c>
    </row>
    <row r="71" spans="1:13" ht="63.75" x14ac:dyDescent="0.25">
      <c r="A71" s="7">
        <v>11</v>
      </c>
      <c r="B71" s="6" t="s">
        <v>29</v>
      </c>
      <c r="C71" s="6" t="s">
        <v>201</v>
      </c>
      <c r="D71" s="6" t="s">
        <v>61</v>
      </c>
      <c r="E71" s="7" t="s">
        <v>28</v>
      </c>
      <c r="F71" s="7">
        <v>5019.1000000000004</v>
      </c>
      <c r="G71" s="7">
        <v>695.5</v>
      </c>
      <c r="H71" s="7">
        <v>3019.27</v>
      </c>
      <c r="I71" s="7">
        <v>791.14</v>
      </c>
      <c r="J71" s="7">
        <v>580</v>
      </c>
      <c r="K71" s="7">
        <v>0</v>
      </c>
      <c r="L71" s="7">
        <v>0</v>
      </c>
      <c r="M71" s="7">
        <f t="shared" si="1"/>
        <v>10105.01</v>
      </c>
    </row>
    <row r="72" spans="1:13" ht="76.5" x14ac:dyDescent="0.25">
      <c r="A72" s="7">
        <v>12</v>
      </c>
      <c r="B72" s="6" t="s">
        <v>29</v>
      </c>
      <c r="C72" s="6" t="s">
        <v>200</v>
      </c>
      <c r="D72" s="6" t="s">
        <v>61</v>
      </c>
      <c r="E72" s="7" t="s">
        <v>28</v>
      </c>
      <c r="F72" s="7">
        <v>0</v>
      </c>
      <c r="G72" s="7">
        <v>434.9</v>
      </c>
      <c r="H72" s="7">
        <v>585</v>
      </c>
      <c r="I72" s="7">
        <v>130</v>
      </c>
      <c r="J72" s="7">
        <v>0</v>
      </c>
      <c r="K72" s="7">
        <v>0</v>
      </c>
      <c r="L72" s="7">
        <v>0</v>
      </c>
      <c r="M72" s="7">
        <f t="shared" si="1"/>
        <v>1149.9000000000001</v>
      </c>
    </row>
    <row r="73" spans="1:13" ht="141" customHeight="1" x14ac:dyDescent="0.25">
      <c r="A73" s="158">
        <v>13</v>
      </c>
      <c r="B73" s="153" t="s">
        <v>29</v>
      </c>
      <c r="C73" s="153" t="s">
        <v>199</v>
      </c>
      <c r="D73" s="6" t="s">
        <v>21</v>
      </c>
      <c r="E73" s="7" t="s">
        <v>28</v>
      </c>
      <c r="F73" s="7">
        <f>SUM(F74:F75)</f>
        <v>4289.1000000000004</v>
      </c>
      <c r="G73" s="7">
        <f t="shared" ref="G73:L73" si="6">SUM(G74:G75)</f>
        <v>2870</v>
      </c>
      <c r="H73" s="7">
        <f t="shared" si="6"/>
        <v>5250.78</v>
      </c>
      <c r="I73" s="7">
        <f t="shared" si="6"/>
        <v>797.66</v>
      </c>
      <c r="J73" s="7">
        <f t="shared" si="6"/>
        <v>6000</v>
      </c>
      <c r="K73" s="7">
        <f t="shared" si="6"/>
        <v>0</v>
      </c>
      <c r="L73" s="7">
        <f t="shared" si="6"/>
        <v>0</v>
      </c>
      <c r="M73" s="7">
        <f t="shared" si="1"/>
        <v>19207.54</v>
      </c>
    </row>
    <row r="74" spans="1:13" ht="51" x14ac:dyDescent="0.25">
      <c r="A74" s="158"/>
      <c r="B74" s="153"/>
      <c r="C74" s="153"/>
      <c r="D74" s="6" t="s">
        <v>61</v>
      </c>
      <c r="E74" s="7" t="s">
        <v>28</v>
      </c>
      <c r="F74" s="7">
        <v>600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f t="shared" si="1"/>
        <v>600</v>
      </c>
    </row>
    <row r="75" spans="1:13" ht="89.25" x14ac:dyDescent="0.25">
      <c r="A75" s="158"/>
      <c r="B75" s="153"/>
      <c r="C75" s="153"/>
      <c r="D75" s="10" t="s">
        <v>62</v>
      </c>
      <c r="E75" s="7" t="s">
        <v>28</v>
      </c>
      <c r="F75" s="7">
        <v>3689.1</v>
      </c>
      <c r="G75" s="7">
        <v>2870</v>
      </c>
      <c r="H75" s="7">
        <v>5250.78</v>
      </c>
      <c r="I75" s="7">
        <v>797.66</v>
      </c>
      <c r="J75" s="7">
        <v>6000</v>
      </c>
      <c r="K75" s="7"/>
      <c r="L75" s="7"/>
      <c r="M75" s="7">
        <f t="shared" si="1"/>
        <v>18607.54</v>
      </c>
    </row>
    <row r="76" spans="1:13" ht="13.5" customHeight="1" x14ac:dyDescent="0.25">
      <c r="A76" s="155">
        <v>14</v>
      </c>
      <c r="B76" s="140" t="s">
        <v>29</v>
      </c>
      <c r="C76" s="140" t="s">
        <v>242</v>
      </c>
      <c r="D76" s="6" t="s">
        <v>21</v>
      </c>
      <c r="E76" s="7" t="s">
        <v>31</v>
      </c>
      <c r="F76" s="7" t="s">
        <v>31</v>
      </c>
      <c r="G76" s="7" t="s">
        <v>31</v>
      </c>
      <c r="H76" s="7" t="s">
        <v>31</v>
      </c>
      <c r="I76" s="7" t="s">
        <v>31</v>
      </c>
      <c r="J76" s="7" t="s">
        <v>31</v>
      </c>
      <c r="K76" s="7" t="s">
        <v>31</v>
      </c>
      <c r="L76" s="7" t="s">
        <v>31</v>
      </c>
      <c r="M76" s="7" t="s">
        <v>31</v>
      </c>
    </row>
    <row r="77" spans="1:13" ht="51" x14ac:dyDescent="0.25">
      <c r="A77" s="156"/>
      <c r="B77" s="144"/>
      <c r="C77" s="144"/>
      <c r="D77" s="6" t="s">
        <v>61</v>
      </c>
      <c r="E77" s="7" t="s">
        <v>31</v>
      </c>
      <c r="F77" s="7" t="s">
        <v>31</v>
      </c>
      <c r="G77" s="7" t="s">
        <v>31</v>
      </c>
      <c r="H77" s="7" t="s">
        <v>31</v>
      </c>
      <c r="I77" s="7" t="s">
        <v>31</v>
      </c>
      <c r="J77" s="7" t="s">
        <v>31</v>
      </c>
      <c r="K77" s="7" t="s">
        <v>31</v>
      </c>
      <c r="L77" s="7" t="s">
        <v>31</v>
      </c>
      <c r="M77" s="7" t="s">
        <v>31</v>
      </c>
    </row>
    <row r="78" spans="1:13" ht="141.75" customHeight="1" x14ac:dyDescent="0.25">
      <c r="A78" s="157"/>
      <c r="B78" s="141"/>
      <c r="C78" s="141"/>
      <c r="D78" s="6" t="s">
        <v>72</v>
      </c>
      <c r="E78" s="7" t="s">
        <v>31</v>
      </c>
      <c r="F78" s="7" t="s">
        <v>31</v>
      </c>
      <c r="G78" s="7" t="s">
        <v>31</v>
      </c>
      <c r="H78" s="7" t="s">
        <v>31</v>
      </c>
      <c r="I78" s="7" t="s">
        <v>31</v>
      </c>
      <c r="J78" s="7" t="s">
        <v>31</v>
      </c>
      <c r="K78" s="7" t="s">
        <v>31</v>
      </c>
      <c r="L78" s="7" t="s">
        <v>31</v>
      </c>
      <c r="M78" s="7" t="s">
        <v>31</v>
      </c>
    </row>
    <row r="79" spans="1:13" ht="15" customHeight="1" x14ac:dyDescent="0.25">
      <c r="A79" s="155">
        <v>15</v>
      </c>
      <c r="B79" s="140" t="s">
        <v>29</v>
      </c>
      <c r="C79" s="140" t="s">
        <v>198</v>
      </c>
      <c r="D79" s="6" t="s">
        <v>21</v>
      </c>
      <c r="E79" s="7" t="s">
        <v>28</v>
      </c>
      <c r="F79" s="7">
        <v>2187.4</v>
      </c>
      <c r="G79" s="7" t="s">
        <v>28</v>
      </c>
      <c r="H79" s="7" t="s">
        <v>28</v>
      </c>
      <c r="I79" s="7" t="s">
        <v>28</v>
      </c>
      <c r="J79" s="7" t="s">
        <v>28</v>
      </c>
      <c r="K79" s="7" t="s">
        <v>28</v>
      </c>
      <c r="L79" s="7" t="s">
        <v>28</v>
      </c>
      <c r="M79" s="7">
        <f>SUM(E79:L79)</f>
        <v>2187.4</v>
      </c>
    </row>
    <row r="80" spans="1:13" ht="51" x14ac:dyDescent="0.25">
      <c r="A80" s="156"/>
      <c r="B80" s="144"/>
      <c r="C80" s="144"/>
      <c r="D80" s="6" t="s">
        <v>61</v>
      </c>
      <c r="E80" s="7" t="s">
        <v>28</v>
      </c>
      <c r="F80" s="7">
        <v>530.9</v>
      </c>
      <c r="G80" s="7" t="s">
        <v>28</v>
      </c>
      <c r="H80" s="7" t="s">
        <v>28</v>
      </c>
      <c r="I80" s="7" t="s">
        <v>28</v>
      </c>
      <c r="J80" s="7" t="s">
        <v>28</v>
      </c>
      <c r="K80" s="7" t="s">
        <v>28</v>
      </c>
      <c r="L80" s="7" t="s">
        <v>28</v>
      </c>
      <c r="M80" s="7">
        <f t="shared" ref="M80:M96" si="7">SUM(E80:L80)</f>
        <v>530.9</v>
      </c>
    </row>
    <row r="81" spans="1:13" ht="141.75" customHeight="1" x14ac:dyDescent="0.25">
      <c r="A81" s="156"/>
      <c r="B81" s="144"/>
      <c r="C81" s="144"/>
      <c r="D81" s="6" t="s">
        <v>72</v>
      </c>
      <c r="E81" s="7" t="s">
        <v>28</v>
      </c>
      <c r="F81" s="7">
        <v>227</v>
      </c>
      <c r="G81" s="7" t="s">
        <v>28</v>
      </c>
      <c r="H81" s="7" t="s">
        <v>28</v>
      </c>
      <c r="I81" s="7" t="s">
        <v>28</v>
      </c>
      <c r="J81" s="7" t="s">
        <v>28</v>
      </c>
      <c r="K81" s="7" t="s">
        <v>28</v>
      </c>
      <c r="L81" s="7" t="s">
        <v>28</v>
      </c>
      <c r="M81" s="7">
        <f t="shared" si="7"/>
        <v>227</v>
      </c>
    </row>
    <row r="82" spans="1:13" ht="43.5" customHeight="1" x14ac:dyDescent="0.25">
      <c r="A82" s="157"/>
      <c r="B82" s="141"/>
      <c r="C82" s="141"/>
      <c r="D82" s="6" t="s">
        <v>67</v>
      </c>
      <c r="E82" s="7" t="s">
        <v>28</v>
      </c>
      <c r="F82" s="7">
        <v>1429.5</v>
      </c>
      <c r="G82" s="7" t="s">
        <v>28</v>
      </c>
      <c r="H82" s="7" t="s">
        <v>28</v>
      </c>
      <c r="I82" s="7" t="s">
        <v>28</v>
      </c>
      <c r="J82" s="7" t="s">
        <v>28</v>
      </c>
      <c r="K82" s="7" t="s">
        <v>28</v>
      </c>
      <c r="L82" s="7" t="s">
        <v>28</v>
      </c>
      <c r="M82" s="7">
        <f>SUM(E82:L82)</f>
        <v>1429.5</v>
      </c>
    </row>
    <row r="83" spans="1:13" ht="76.5" x14ac:dyDescent="0.25">
      <c r="A83" s="7">
        <v>16</v>
      </c>
      <c r="B83" s="6" t="s">
        <v>29</v>
      </c>
      <c r="C83" s="6" t="s">
        <v>197</v>
      </c>
      <c r="D83" s="6" t="s">
        <v>61</v>
      </c>
      <c r="E83" s="7">
        <v>111.9</v>
      </c>
      <c r="F83" s="7">
        <v>99.7</v>
      </c>
      <c r="G83" s="7">
        <v>166</v>
      </c>
      <c r="H83" s="7" t="s">
        <v>28</v>
      </c>
      <c r="I83" s="7" t="s">
        <v>28</v>
      </c>
      <c r="J83" s="7" t="s">
        <v>28</v>
      </c>
      <c r="K83" s="7" t="s">
        <v>28</v>
      </c>
      <c r="L83" s="7" t="s">
        <v>28</v>
      </c>
      <c r="M83" s="7">
        <f t="shared" si="7"/>
        <v>377.6</v>
      </c>
    </row>
    <row r="84" spans="1:13" x14ac:dyDescent="0.25">
      <c r="A84" s="158">
        <v>17</v>
      </c>
      <c r="B84" s="153" t="s">
        <v>29</v>
      </c>
      <c r="C84" s="153" t="s">
        <v>196</v>
      </c>
      <c r="D84" s="6" t="s">
        <v>21</v>
      </c>
      <c r="E84" s="7">
        <f>SUM(E85:E87)</f>
        <v>12665.7</v>
      </c>
      <c r="F84" s="7">
        <f t="shared" ref="F84:L84" si="8">SUM(F85:F87)</f>
        <v>11630.1</v>
      </c>
      <c r="G84" s="7">
        <f t="shared" si="8"/>
        <v>3138.9300000000003</v>
      </c>
      <c r="H84" s="7">
        <f t="shared" si="8"/>
        <v>10452.590000000002</v>
      </c>
      <c r="I84" s="7">
        <f t="shared" si="8"/>
        <v>6647.52</v>
      </c>
      <c r="J84" s="7">
        <f t="shared" si="8"/>
        <v>12920</v>
      </c>
      <c r="K84" s="7">
        <f t="shared" si="8"/>
        <v>20000</v>
      </c>
      <c r="L84" s="7">
        <f t="shared" si="8"/>
        <v>20000</v>
      </c>
      <c r="M84" s="7">
        <f t="shared" si="7"/>
        <v>97454.840000000011</v>
      </c>
    </row>
    <row r="85" spans="1:13" ht="51" x14ac:dyDescent="0.25">
      <c r="A85" s="158"/>
      <c r="B85" s="153"/>
      <c r="C85" s="153"/>
      <c r="D85" s="6" t="s">
        <v>61</v>
      </c>
      <c r="E85" s="7">
        <v>0</v>
      </c>
      <c r="F85" s="7">
        <v>0</v>
      </c>
      <c r="G85" s="7">
        <v>0</v>
      </c>
      <c r="H85" s="7">
        <v>385.7</v>
      </c>
      <c r="I85" s="7">
        <v>0</v>
      </c>
      <c r="J85" s="7">
        <v>0</v>
      </c>
      <c r="K85" s="7">
        <v>0</v>
      </c>
      <c r="L85" s="7">
        <v>0</v>
      </c>
      <c r="M85" s="7">
        <f t="shared" si="7"/>
        <v>385.7</v>
      </c>
    </row>
    <row r="86" spans="1:13" ht="51.75" x14ac:dyDescent="0.25">
      <c r="A86" s="158"/>
      <c r="B86" s="153"/>
      <c r="C86" s="153"/>
      <c r="D86" s="12" t="s">
        <v>65</v>
      </c>
      <c r="E86" s="7">
        <v>12665.7</v>
      </c>
      <c r="F86" s="7">
        <v>11431.4</v>
      </c>
      <c r="G86" s="7">
        <v>3040.63</v>
      </c>
      <c r="H86" s="7">
        <v>10044.790000000001</v>
      </c>
      <c r="I86" s="7">
        <v>6647.52</v>
      </c>
      <c r="J86" s="7">
        <v>12920</v>
      </c>
      <c r="K86" s="7">
        <v>20000</v>
      </c>
      <c r="L86" s="7">
        <v>20000</v>
      </c>
      <c r="M86" s="7">
        <f t="shared" si="7"/>
        <v>96750.040000000008</v>
      </c>
    </row>
    <row r="87" spans="1:13" ht="51.75" x14ac:dyDescent="0.25">
      <c r="A87" s="158"/>
      <c r="B87" s="153"/>
      <c r="C87" s="153"/>
      <c r="D87" s="12" t="s">
        <v>63</v>
      </c>
      <c r="E87" s="7">
        <v>0</v>
      </c>
      <c r="F87" s="7">
        <v>198.7</v>
      </c>
      <c r="G87" s="7">
        <v>98.3</v>
      </c>
      <c r="H87" s="7">
        <v>22.1</v>
      </c>
      <c r="I87" s="7">
        <v>0</v>
      </c>
      <c r="J87" s="7">
        <v>0</v>
      </c>
      <c r="K87" s="7">
        <v>0</v>
      </c>
      <c r="L87" s="7">
        <v>0</v>
      </c>
      <c r="M87" s="7">
        <f t="shared" si="7"/>
        <v>319.10000000000002</v>
      </c>
    </row>
    <row r="88" spans="1:13" ht="51" x14ac:dyDescent="0.25">
      <c r="A88" s="7">
        <v>18</v>
      </c>
      <c r="B88" s="6" t="s">
        <v>29</v>
      </c>
      <c r="C88" s="6" t="s">
        <v>195</v>
      </c>
      <c r="D88" s="6" t="s">
        <v>61</v>
      </c>
      <c r="E88" s="7">
        <v>0</v>
      </c>
      <c r="F88" s="7">
        <v>0</v>
      </c>
      <c r="G88" s="7">
        <v>0</v>
      </c>
      <c r="H88" s="7" t="s">
        <v>28</v>
      </c>
      <c r="I88" s="7" t="s">
        <v>28</v>
      </c>
      <c r="J88" s="7" t="s">
        <v>28</v>
      </c>
      <c r="K88" s="7" t="s">
        <v>28</v>
      </c>
      <c r="L88" s="7" t="s">
        <v>28</v>
      </c>
      <c r="M88" s="7">
        <f t="shared" si="7"/>
        <v>0</v>
      </c>
    </row>
    <row r="89" spans="1:13" x14ac:dyDescent="0.25">
      <c r="A89" s="155">
        <v>19</v>
      </c>
      <c r="B89" s="140" t="s">
        <v>29</v>
      </c>
      <c r="C89" s="140" t="s">
        <v>194</v>
      </c>
      <c r="D89" s="6" t="s">
        <v>21</v>
      </c>
      <c r="E89" s="7" t="s">
        <v>28</v>
      </c>
      <c r="F89" s="7">
        <f>SUM(F91:F92)</f>
        <v>1184.0999999999999</v>
      </c>
      <c r="G89" s="7">
        <f t="shared" ref="G89:L89" si="9">SUM(G91:G92)</f>
        <v>822.06</v>
      </c>
      <c r="H89" s="7">
        <f t="shared" si="9"/>
        <v>921.06</v>
      </c>
      <c r="I89" s="7">
        <f>SUM(I90:I92)</f>
        <v>110</v>
      </c>
      <c r="J89" s="7">
        <f t="shared" si="9"/>
        <v>1030</v>
      </c>
      <c r="K89" s="7">
        <f t="shared" si="9"/>
        <v>0</v>
      </c>
      <c r="L89" s="7">
        <f t="shared" si="9"/>
        <v>0</v>
      </c>
      <c r="M89" s="7">
        <f t="shared" si="7"/>
        <v>4067.22</v>
      </c>
    </row>
    <row r="90" spans="1:13" ht="51" x14ac:dyDescent="0.25">
      <c r="A90" s="156"/>
      <c r="B90" s="144"/>
      <c r="C90" s="144"/>
      <c r="D90" s="6" t="s">
        <v>68</v>
      </c>
      <c r="E90" s="7"/>
      <c r="F90" s="7"/>
      <c r="G90" s="7"/>
      <c r="H90" s="7"/>
      <c r="I90" s="7">
        <v>110</v>
      </c>
      <c r="J90" s="7">
        <v>0</v>
      </c>
      <c r="K90" s="7">
        <v>0</v>
      </c>
      <c r="L90" s="7">
        <v>0</v>
      </c>
      <c r="M90" s="7">
        <f>SUM(I90:L90)</f>
        <v>110</v>
      </c>
    </row>
    <row r="91" spans="1:13" ht="51" x14ac:dyDescent="0.25">
      <c r="A91" s="156"/>
      <c r="B91" s="144"/>
      <c r="C91" s="144"/>
      <c r="D91" s="6" t="s">
        <v>61</v>
      </c>
      <c r="E91" s="7" t="s">
        <v>28</v>
      </c>
      <c r="F91" s="7">
        <v>116.1</v>
      </c>
      <c r="G91" s="7">
        <v>209</v>
      </c>
      <c r="H91" s="7">
        <v>210</v>
      </c>
      <c r="I91" s="7">
        <v>0</v>
      </c>
      <c r="J91" s="7">
        <v>230</v>
      </c>
      <c r="K91" s="7">
        <v>0</v>
      </c>
      <c r="L91" s="7">
        <v>0</v>
      </c>
      <c r="M91" s="7">
        <f t="shared" si="7"/>
        <v>765.1</v>
      </c>
    </row>
    <row r="92" spans="1:13" ht="51.75" x14ac:dyDescent="0.25">
      <c r="A92" s="157"/>
      <c r="B92" s="141"/>
      <c r="C92" s="141"/>
      <c r="D92" s="12" t="s">
        <v>64</v>
      </c>
      <c r="E92" s="7" t="s">
        <v>28</v>
      </c>
      <c r="F92" s="7">
        <v>1068</v>
      </c>
      <c r="G92" s="7">
        <v>613.05999999999995</v>
      </c>
      <c r="H92" s="7">
        <v>711.06</v>
      </c>
      <c r="I92" s="7">
        <v>0</v>
      </c>
      <c r="J92" s="7">
        <v>800</v>
      </c>
      <c r="K92" s="7">
        <v>0</v>
      </c>
      <c r="L92" s="7">
        <v>0</v>
      </c>
      <c r="M92" s="7">
        <f t="shared" si="7"/>
        <v>3192.12</v>
      </c>
    </row>
    <row r="93" spans="1:13" ht="89.25" x14ac:dyDescent="0.25">
      <c r="A93" s="7">
        <v>20</v>
      </c>
      <c r="B93" s="6" t="s">
        <v>29</v>
      </c>
      <c r="C93" s="6" t="s">
        <v>193</v>
      </c>
      <c r="D93" s="6" t="s">
        <v>71</v>
      </c>
      <c r="E93" s="7" t="s">
        <v>28</v>
      </c>
      <c r="F93" s="7">
        <v>297.89999999999998</v>
      </c>
      <c r="G93" s="7" t="s">
        <v>28</v>
      </c>
      <c r="H93" s="7" t="s">
        <v>28</v>
      </c>
      <c r="I93" s="7" t="s">
        <v>28</v>
      </c>
      <c r="J93" s="7" t="s">
        <v>28</v>
      </c>
      <c r="K93" s="7" t="s">
        <v>28</v>
      </c>
      <c r="L93" s="7" t="s">
        <v>28</v>
      </c>
      <c r="M93" s="7">
        <f t="shared" si="7"/>
        <v>297.89999999999998</v>
      </c>
    </row>
    <row r="94" spans="1:13" ht="153" x14ac:dyDescent="0.25">
      <c r="A94" s="7">
        <v>21</v>
      </c>
      <c r="B94" s="6" t="s">
        <v>29</v>
      </c>
      <c r="C94" s="6" t="s">
        <v>192</v>
      </c>
      <c r="D94" s="6" t="s">
        <v>61</v>
      </c>
      <c r="E94" s="7" t="s">
        <v>28</v>
      </c>
      <c r="F94" s="7">
        <v>28159</v>
      </c>
      <c r="G94" s="7" t="s">
        <v>28</v>
      </c>
      <c r="H94" s="7" t="s">
        <v>28</v>
      </c>
      <c r="I94" s="7" t="s">
        <v>28</v>
      </c>
      <c r="J94" s="7" t="s">
        <v>28</v>
      </c>
      <c r="K94" s="7" t="s">
        <v>28</v>
      </c>
      <c r="L94" s="7" t="s">
        <v>28</v>
      </c>
      <c r="M94" s="7">
        <f>SUM(E94:L94)</f>
        <v>28159</v>
      </c>
    </row>
    <row r="95" spans="1:13" ht="178.5" x14ac:dyDescent="0.25">
      <c r="A95" s="7">
        <v>22</v>
      </c>
      <c r="B95" s="6" t="s">
        <v>29</v>
      </c>
      <c r="C95" s="6" t="s">
        <v>191</v>
      </c>
      <c r="D95" s="6" t="s">
        <v>61</v>
      </c>
      <c r="E95" s="7" t="s">
        <v>28</v>
      </c>
      <c r="F95" s="7" t="s">
        <v>28</v>
      </c>
      <c r="G95" s="7">
        <v>30308.97</v>
      </c>
      <c r="H95" s="7">
        <v>28082.82</v>
      </c>
      <c r="I95" s="7">
        <v>31643.3</v>
      </c>
      <c r="J95" s="7">
        <v>31603.200000000001</v>
      </c>
      <c r="K95" s="7">
        <v>32424.5</v>
      </c>
      <c r="L95" s="7">
        <v>32713.4</v>
      </c>
      <c r="M95" s="7">
        <f t="shared" si="7"/>
        <v>186776.18999999997</v>
      </c>
    </row>
    <row r="96" spans="1:13" ht="51" x14ac:dyDescent="0.25">
      <c r="A96" s="7">
        <v>23</v>
      </c>
      <c r="B96" s="6" t="s">
        <v>29</v>
      </c>
      <c r="C96" s="6" t="s">
        <v>190</v>
      </c>
      <c r="D96" s="6" t="s">
        <v>61</v>
      </c>
      <c r="E96" s="7" t="s">
        <v>28</v>
      </c>
      <c r="F96" s="7" t="s">
        <v>28</v>
      </c>
      <c r="G96" s="7">
        <v>140726.79999999999</v>
      </c>
      <c r="H96" s="7" t="s">
        <v>28</v>
      </c>
      <c r="I96" s="7" t="s">
        <v>28</v>
      </c>
      <c r="J96" s="7" t="s">
        <v>28</v>
      </c>
      <c r="K96" s="7" t="s">
        <v>28</v>
      </c>
      <c r="L96" s="7" t="s">
        <v>28</v>
      </c>
      <c r="M96" s="7">
        <f t="shared" si="7"/>
        <v>140726.79999999999</v>
      </c>
    </row>
    <row r="97" spans="1:13" ht="51" x14ac:dyDescent="0.25">
      <c r="A97" s="7">
        <v>24</v>
      </c>
      <c r="B97" s="6" t="s">
        <v>29</v>
      </c>
      <c r="C97" s="6" t="s">
        <v>188</v>
      </c>
      <c r="D97" s="6" t="s">
        <v>61</v>
      </c>
      <c r="E97" s="7" t="s">
        <v>28</v>
      </c>
      <c r="F97" s="7" t="s">
        <v>28</v>
      </c>
      <c r="G97" s="7" t="s">
        <v>28</v>
      </c>
      <c r="H97" s="7">
        <v>1997.47</v>
      </c>
      <c r="I97" s="7">
        <v>648.1</v>
      </c>
      <c r="J97" s="7">
        <v>0</v>
      </c>
      <c r="K97" s="7">
        <v>0</v>
      </c>
      <c r="L97" s="7">
        <v>0</v>
      </c>
      <c r="M97" s="7">
        <f>SUM(E97:L97)</f>
        <v>2645.57</v>
      </c>
    </row>
    <row r="98" spans="1:13" x14ac:dyDescent="0.25">
      <c r="A98" s="155">
        <v>25</v>
      </c>
      <c r="B98" s="140" t="s">
        <v>29</v>
      </c>
      <c r="C98" s="140" t="s">
        <v>186</v>
      </c>
      <c r="D98" s="51" t="s">
        <v>21</v>
      </c>
      <c r="E98" s="56" t="s">
        <v>28</v>
      </c>
      <c r="F98" s="56" t="s">
        <v>28</v>
      </c>
      <c r="G98" s="56" t="s">
        <v>28</v>
      </c>
      <c r="H98" s="56" t="s">
        <v>28</v>
      </c>
      <c r="I98" s="56">
        <f>SUM(Лист2!I99:I100)</f>
        <v>1420.7</v>
      </c>
      <c r="J98" s="56">
        <f>SUM(Лист2!J99:J100)</f>
        <v>24595.7</v>
      </c>
      <c r="K98" s="56">
        <f>SUM(Лист2!K99:K100)</f>
        <v>0</v>
      </c>
      <c r="L98" s="56">
        <f>SUM(Лист2!L99:L100)</f>
        <v>0</v>
      </c>
      <c r="M98" s="56">
        <f>SUM(Лист2!M99:M100)</f>
        <v>26016.400000000001</v>
      </c>
    </row>
    <row r="99" spans="1:13" ht="51" x14ac:dyDescent="0.25">
      <c r="A99" s="124"/>
      <c r="B99" s="125"/>
      <c r="C99" s="125"/>
      <c r="D99" s="6" t="s">
        <v>61</v>
      </c>
      <c r="E99" s="7" t="s">
        <v>28</v>
      </c>
      <c r="F99" s="7" t="s">
        <v>28</v>
      </c>
      <c r="G99" s="7" t="s">
        <v>28</v>
      </c>
      <c r="H99" s="7" t="s">
        <v>28</v>
      </c>
      <c r="I99" s="7">
        <v>1420.7</v>
      </c>
      <c r="J99" s="7">
        <v>22095.7</v>
      </c>
      <c r="K99" s="7">
        <v>0</v>
      </c>
      <c r="L99" s="7">
        <v>0</v>
      </c>
      <c r="M99" s="7">
        <f>SUM(Лист2!E99:L99)</f>
        <v>23516.400000000001</v>
      </c>
    </row>
    <row r="100" spans="1:13" ht="66.75" customHeight="1" x14ac:dyDescent="0.25">
      <c r="A100" s="111"/>
      <c r="B100" s="112"/>
      <c r="C100" s="112"/>
      <c r="D100" s="51" t="s">
        <v>424</v>
      </c>
      <c r="E100" s="56" t="s">
        <v>28</v>
      </c>
      <c r="F100" s="56" t="s">
        <v>28</v>
      </c>
      <c r="G100" s="56" t="s">
        <v>28</v>
      </c>
      <c r="H100" s="56" t="s">
        <v>28</v>
      </c>
      <c r="I100" s="56">
        <v>0</v>
      </c>
      <c r="J100" s="56">
        <v>2500</v>
      </c>
      <c r="K100" s="56">
        <v>0</v>
      </c>
      <c r="L100" s="56">
        <v>0</v>
      </c>
      <c r="M100" s="56">
        <f>SUM(Лист2!E100:L100)</f>
        <v>2500</v>
      </c>
    </row>
    <row r="101" spans="1:13" ht="51" x14ac:dyDescent="0.25">
      <c r="A101" s="7">
        <v>26</v>
      </c>
      <c r="B101" s="6" t="s">
        <v>29</v>
      </c>
      <c r="C101" s="22" t="s">
        <v>419</v>
      </c>
      <c r="D101" s="6" t="s">
        <v>61</v>
      </c>
      <c r="E101" s="7" t="s">
        <v>28</v>
      </c>
      <c r="F101" s="7" t="s">
        <v>28</v>
      </c>
      <c r="G101" s="7" t="s">
        <v>28</v>
      </c>
      <c r="H101" s="7" t="s">
        <v>28</v>
      </c>
      <c r="I101" s="7" t="s">
        <v>28</v>
      </c>
      <c r="J101" s="7">
        <v>0</v>
      </c>
      <c r="K101" s="7">
        <v>0</v>
      </c>
      <c r="L101" s="7">
        <v>0</v>
      </c>
      <c r="M101" s="7">
        <f t="shared" ref="M101:M102" si="10">SUM(E101:L101)</f>
        <v>0</v>
      </c>
    </row>
    <row r="102" spans="1:13" ht="63.75" x14ac:dyDescent="0.25">
      <c r="A102" s="7">
        <v>27</v>
      </c>
      <c r="B102" s="6" t="s">
        <v>29</v>
      </c>
      <c r="C102" s="38" t="s">
        <v>425</v>
      </c>
      <c r="D102" s="6" t="s">
        <v>61</v>
      </c>
      <c r="E102" s="7" t="s">
        <v>28</v>
      </c>
      <c r="F102" s="7" t="s">
        <v>28</v>
      </c>
      <c r="G102" s="7" t="s">
        <v>28</v>
      </c>
      <c r="H102" s="7" t="s">
        <v>28</v>
      </c>
      <c r="I102" s="7" t="s">
        <v>28</v>
      </c>
      <c r="J102" s="7">
        <v>0</v>
      </c>
      <c r="K102" s="7">
        <v>0</v>
      </c>
      <c r="L102" s="7">
        <v>0</v>
      </c>
      <c r="M102" s="7">
        <f t="shared" si="10"/>
        <v>0</v>
      </c>
    </row>
    <row r="103" spans="1:13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</row>
    <row r="104" spans="1:13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</row>
    <row r="105" spans="1:13" x14ac:dyDescent="0.25">
      <c r="A105" s="108" t="s">
        <v>417</v>
      </c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</row>
    <row r="106" spans="1:13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</row>
    <row r="107" spans="1:13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</row>
    <row r="108" spans="1:13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</row>
    <row r="109" spans="1:13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</row>
    <row r="110" spans="1:13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</row>
    <row r="111" spans="1:13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</row>
    <row r="112" spans="1:13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</row>
    <row r="113" spans="1:13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</row>
    <row r="114" spans="1:13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</row>
    <row r="115" spans="1:13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</row>
    <row r="116" spans="1:13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</row>
    <row r="117" spans="1:13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</row>
    <row r="118" spans="1:13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</row>
    <row r="119" spans="1:13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</row>
    <row r="120" spans="1:13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</row>
    <row r="121" spans="1:13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</row>
    <row r="122" spans="1:13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</row>
    <row r="123" spans="1:13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</row>
    <row r="124" spans="1:13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</row>
    <row r="125" spans="1:13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</row>
    <row r="126" spans="1:13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</row>
    <row r="127" spans="1:13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</row>
    <row r="128" spans="1:13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</row>
    <row r="129" spans="1:13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</row>
    <row r="130" spans="1:13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</row>
    <row r="131" spans="1:13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</row>
    <row r="132" spans="1:13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</row>
    <row r="133" spans="1:13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</row>
    <row r="134" spans="1:13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</row>
    <row r="135" spans="1:13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</row>
    <row r="136" spans="1:13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</row>
    <row r="137" spans="1:13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</row>
    <row r="138" spans="1:13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</row>
    <row r="139" spans="1:13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</row>
    <row r="140" spans="1:13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</row>
    <row r="141" spans="1:13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</row>
    <row r="142" spans="1:13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</row>
    <row r="143" spans="1:13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</row>
    <row r="144" spans="1:13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</row>
    <row r="145" spans="1:13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</row>
    <row r="146" spans="1:13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</row>
    <row r="147" spans="1:13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</row>
    <row r="148" spans="1:13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</row>
    <row r="149" spans="1:13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</row>
    <row r="150" spans="1:13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</row>
    <row r="151" spans="1:13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</row>
    <row r="152" spans="1:13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</row>
    <row r="153" spans="1:13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</row>
    <row r="154" spans="1:13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</row>
    <row r="155" spans="1:13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</row>
    <row r="156" spans="1:13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</row>
    <row r="157" spans="1:13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</row>
    <row r="158" spans="1:13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</row>
    <row r="159" spans="1:13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</row>
    <row r="160" spans="1:13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</row>
    <row r="161" spans="1:13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</row>
  </sheetData>
  <mergeCells count="66">
    <mergeCell ref="M49:M51"/>
    <mergeCell ref="H49:H51"/>
    <mergeCell ref="I49:I51"/>
    <mergeCell ref="J49:J51"/>
    <mergeCell ref="K49:K51"/>
    <mergeCell ref="L49:L51"/>
    <mergeCell ref="D49:D51"/>
    <mergeCell ref="E49:E51"/>
    <mergeCell ref="F49:F51"/>
    <mergeCell ref="G49:G51"/>
    <mergeCell ref="A98:A100"/>
    <mergeCell ref="B98:B100"/>
    <mergeCell ref="C98:C100"/>
    <mergeCell ref="A57:A59"/>
    <mergeCell ref="B57:B59"/>
    <mergeCell ref="C57:C59"/>
    <mergeCell ref="A61:A64"/>
    <mergeCell ref="B61:B64"/>
    <mergeCell ref="C61:C64"/>
    <mergeCell ref="A65:A67"/>
    <mergeCell ref="B65:B67"/>
    <mergeCell ref="C65:C67"/>
    <mergeCell ref="A13:A23"/>
    <mergeCell ref="B13:B23"/>
    <mergeCell ref="C13:C23"/>
    <mergeCell ref="A49:A51"/>
    <mergeCell ref="B49:B51"/>
    <mergeCell ref="C49:C51"/>
    <mergeCell ref="B45:B47"/>
    <mergeCell ref="C45:C47"/>
    <mergeCell ref="A105:M105"/>
    <mergeCell ref="A10:A11"/>
    <mergeCell ref="B10:B11"/>
    <mergeCell ref="C10:C11"/>
    <mergeCell ref="D10:D11"/>
    <mergeCell ref="E10:M10"/>
    <mergeCell ref="A24:A29"/>
    <mergeCell ref="B24:B29"/>
    <mergeCell ref="C24:C29"/>
    <mergeCell ref="A30:A33"/>
    <mergeCell ref="B30:B33"/>
    <mergeCell ref="C30:C33"/>
    <mergeCell ref="A41:A43"/>
    <mergeCell ref="B41:B43"/>
    <mergeCell ref="C41:C43"/>
    <mergeCell ref="A45:A47"/>
    <mergeCell ref="A1:M1"/>
    <mergeCell ref="A3:M3"/>
    <mergeCell ref="A5:M5"/>
    <mergeCell ref="A7:M7"/>
    <mergeCell ref="A8:M8"/>
    <mergeCell ref="A73:A75"/>
    <mergeCell ref="B73:B75"/>
    <mergeCell ref="C73:C75"/>
    <mergeCell ref="A76:A78"/>
    <mergeCell ref="B76:B78"/>
    <mergeCell ref="C76:C78"/>
    <mergeCell ref="A89:A92"/>
    <mergeCell ref="B89:B92"/>
    <mergeCell ref="C89:C92"/>
    <mergeCell ref="A79:A82"/>
    <mergeCell ref="B79:B82"/>
    <mergeCell ref="C79:C82"/>
    <mergeCell ref="A84:A87"/>
    <mergeCell ref="B84:B87"/>
    <mergeCell ref="C84:C87"/>
  </mergeCells>
  <hyperlinks>
    <hyperlink ref="D75" location="P4183" display="P4183"/>
    <hyperlink ref="B69" r:id="rId1" display="consultantplus://offline/ref=F441B531C708D23DBF5FA90E6EE001BC2B546C665C2547EAD3D5CF883E4AED198BC88A2768C9BB8894B97FO4S5H"/>
  </hyperlinks>
  <pageMargins left="0.70866141732283472" right="0.70866141732283472" top="0.74803149606299213" bottom="0.74803149606299213" header="0.31496062992125984" footer="0.31496062992125984"/>
  <pageSetup paperSize="9" orientation="landscape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8"/>
  <sheetViews>
    <sheetView workbookViewId="0">
      <selection activeCell="A123" sqref="A123:M123"/>
    </sheetView>
  </sheetViews>
  <sheetFormatPr defaultRowHeight="15" x14ac:dyDescent="0.25"/>
  <cols>
    <col min="1" max="1" width="4.5703125" style="26" customWidth="1"/>
    <col min="2" max="2" width="31.85546875" customWidth="1"/>
    <col min="3" max="3" width="9.7109375" customWidth="1"/>
    <col min="4" max="4" width="9.140625" customWidth="1"/>
    <col min="5" max="6" width="8.5703125" customWidth="1"/>
    <col min="7" max="7" width="8.140625" customWidth="1"/>
    <col min="9" max="9" width="7.7109375" customWidth="1"/>
    <col min="10" max="10" width="8.5703125" customWidth="1"/>
    <col min="11" max="12" width="8.140625" customWidth="1"/>
    <col min="13" max="13" width="8.28515625" customWidth="1"/>
  </cols>
  <sheetData>
    <row r="1" spans="1:13" ht="18.75" x14ac:dyDescent="0.3">
      <c r="A1" s="149" t="s">
        <v>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3" x14ac:dyDescent="0.25">
      <c r="A2" s="25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8.75" x14ac:dyDescent="0.3">
      <c r="A3" s="149" t="s">
        <v>244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</row>
    <row r="4" spans="1:13" x14ac:dyDescent="0.25">
      <c r="A4" s="25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 x14ac:dyDescent="0.3">
      <c r="A5" s="149" t="s">
        <v>1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</row>
    <row r="6" spans="1:13" x14ac:dyDescent="0.25">
      <c r="A6" s="25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8.75" x14ac:dyDescent="0.3">
      <c r="A7" s="84" t="s">
        <v>418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</row>
    <row r="8" spans="1:13" ht="18.75" x14ac:dyDescent="0.3">
      <c r="A8" s="84" t="s">
        <v>245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</row>
    <row r="10" spans="1:13" ht="14.25" customHeight="1" x14ac:dyDescent="0.25">
      <c r="A10" s="85" t="s">
        <v>7</v>
      </c>
      <c r="B10" s="86" t="s">
        <v>74</v>
      </c>
      <c r="C10" s="86" t="s">
        <v>75</v>
      </c>
      <c r="D10" s="87" t="s">
        <v>20</v>
      </c>
      <c r="E10" s="87"/>
      <c r="F10" s="87"/>
      <c r="G10" s="87"/>
      <c r="H10" s="87"/>
      <c r="I10" s="87"/>
      <c r="J10" s="87"/>
      <c r="K10" s="87"/>
      <c r="L10" s="87"/>
      <c r="M10" s="87"/>
    </row>
    <row r="11" spans="1:13" ht="63.75" customHeight="1" x14ac:dyDescent="0.25">
      <c r="A11" s="85"/>
      <c r="B11" s="86"/>
      <c r="C11" s="86"/>
      <c r="D11" s="3" t="s">
        <v>76</v>
      </c>
      <c r="E11" s="3" t="s">
        <v>77</v>
      </c>
      <c r="F11" s="3" t="s">
        <v>11</v>
      </c>
      <c r="G11" s="3" t="s">
        <v>16</v>
      </c>
      <c r="H11" s="3" t="s">
        <v>17</v>
      </c>
      <c r="I11" s="3" t="s">
        <v>18</v>
      </c>
      <c r="J11" s="3" t="s">
        <v>19</v>
      </c>
      <c r="K11" s="3" t="s">
        <v>12</v>
      </c>
      <c r="L11" s="3" t="s">
        <v>13</v>
      </c>
      <c r="M11" s="3" t="s">
        <v>14</v>
      </c>
    </row>
    <row r="12" spans="1:13" x14ac:dyDescent="0.25">
      <c r="A12" s="17">
        <v>1</v>
      </c>
      <c r="B12" s="19">
        <v>2</v>
      </c>
      <c r="C12" s="19">
        <v>3</v>
      </c>
      <c r="D12" s="19">
        <v>4</v>
      </c>
      <c r="E12" s="19">
        <v>5</v>
      </c>
      <c r="F12" s="19">
        <v>6</v>
      </c>
      <c r="G12" s="19">
        <v>7</v>
      </c>
      <c r="H12" s="19">
        <v>8</v>
      </c>
      <c r="I12" s="19">
        <v>9</v>
      </c>
      <c r="J12" s="19">
        <v>10</v>
      </c>
      <c r="K12" s="19">
        <v>11</v>
      </c>
      <c r="L12" s="19">
        <v>12</v>
      </c>
      <c r="M12" s="19">
        <v>13</v>
      </c>
    </row>
    <row r="13" spans="1:13" ht="63.75" x14ac:dyDescent="0.25">
      <c r="A13" s="8" t="s">
        <v>232</v>
      </c>
      <c r="B13" s="5" t="s">
        <v>387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ht="63.75" x14ac:dyDescent="0.25">
      <c r="A14" s="8" t="s">
        <v>30</v>
      </c>
      <c r="B14" s="5" t="s">
        <v>78</v>
      </c>
      <c r="C14" s="5" t="s">
        <v>79</v>
      </c>
      <c r="D14" s="3">
        <v>65</v>
      </c>
      <c r="E14" s="3">
        <v>68</v>
      </c>
      <c r="F14" s="3">
        <v>83.3</v>
      </c>
      <c r="G14" s="3">
        <v>85</v>
      </c>
      <c r="H14" s="3">
        <v>80.8</v>
      </c>
      <c r="I14" s="3">
        <v>86</v>
      </c>
      <c r="J14" s="3">
        <v>79</v>
      </c>
      <c r="K14" s="3">
        <v>86</v>
      </c>
      <c r="L14" s="3">
        <v>86</v>
      </c>
      <c r="M14" s="3">
        <v>90</v>
      </c>
    </row>
    <row r="15" spans="1:13" ht="89.25" x14ac:dyDescent="0.25">
      <c r="A15" s="8" t="s">
        <v>233</v>
      </c>
      <c r="B15" s="5" t="s">
        <v>80</v>
      </c>
      <c r="C15" s="5" t="s">
        <v>79</v>
      </c>
      <c r="D15" s="3">
        <v>61</v>
      </c>
      <c r="E15" s="3">
        <v>72</v>
      </c>
      <c r="F15" s="3">
        <v>78</v>
      </c>
      <c r="G15" s="3">
        <v>70.8</v>
      </c>
      <c r="H15" s="3">
        <v>69.2</v>
      </c>
      <c r="I15" s="3">
        <v>76.900000000000006</v>
      </c>
      <c r="J15" s="3">
        <v>81.099999999999994</v>
      </c>
      <c r="K15" s="3">
        <v>79.900000000000006</v>
      </c>
      <c r="L15" s="3">
        <v>79.900000000000006</v>
      </c>
      <c r="M15" s="3">
        <v>100</v>
      </c>
    </row>
    <row r="16" spans="1:13" ht="38.25" x14ac:dyDescent="0.25">
      <c r="A16" s="8" t="s">
        <v>234</v>
      </c>
      <c r="B16" s="5" t="s">
        <v>81</v>
      </c>
      <c r="C16" s="5" t="s">
        <v>82</v>
      </c>
      <c r="D16" s="3">
        <v>21</v>
      </c>
      <c r="E16" s="3">
        <v>70</v>
      </c>
      <c r="F16" s="3">
        <v>77</v>
      </c>
      <c r="G16" s="3">
        <v>29</v>
      </c>
      <c r="H16" s="3">
        <v>30</v>
      </c>
      <c r="I16" s="3">
        <v>43</v>
      </c>
      <c r="J16" s="3">
        <v>51</v>
      </c>
      <c r="K16" s="3">
        <v>49</v>
      </c>
      <c r="L16" s="3">
        <v>49</v>
      </c>
      <c r="M16" s="3">
        <v>49</v>
      </c>
    </row>
    <row r="17" spans="1:13" ht="25.5" x14ac:dyDescent="0.25">
      <c r="A17" s="8" t="s">
        <v>235</v>
      </c>
      <c r="B17" s="5" t="s">
        <v>83</v>
      </c>
      <c r="C17" s="5" t="s">
        <v>84</v>
      </c>
      <c r="D17" s="3">
        <v>1545.5</v>
      </c>
      <c r="E17" s="3">
        <v>1538.4</v>
      </c>
      <c r="F17" s="3">
        <v>1658.9</v>
      </c>
      <c r="G17" s="3">
        <v>1694.3</v>
      </c>
      <c r="H17" s="3">
        <v>1989.6</v>
      </c>
      <c r="I17" s="3">
        <v>1676.3</v>
      </c>
      <c r="J17" s="3">
        <v>1642.4</v>
      </c>
      <c r="K17" s="3">
        <v>1772.6</v>
      </c>
      <c r="L17" s="3">
        <v>1741.8</v>
      </c>
      <c r="M17" s="3">
        <v>1695.6</v>
      </c>
    </row>
    <row r="18" spans="1:13" ht="76.5" x14ac:dyDescent="0.25">
      <c r="A18" s="8" t="s">
        <v>236</v>
      </c>
      <c r="B18" s="5" t="s">
        <v>85</v>
      </c>
      <c r="C18" s="5" t="s">
        <v>79</v>
      </c>
      <c r="D18" s="3">
        <v>25</v>
      </c>
      <c r="E18" s="3">
        <v>25.5</v>
      </c>
      <c r="F18" s="3">
        <v>37.1</v>
      </c>
      <c r="G18" s="3">
        <v>37.200000000000003</v>
      </c>
      <c r="H18" s="3">
        <v>30.6</v>
      </c>
      <c r="I18" s="3">
        <v>32.799999999999997</v>
      </c>
      <c r="J18" s="3">
        <v>36.9</v>
      </c>
      <c r="K18" s="3">
        <v>32</v>
      </c>
      <c r="L18" s="3">
        <v>32.5</v>
      </c>
      <c r="M18" s="3">
        <v>33</v>
      </c>
    </row>
    <row r="19" spans="1:13" ht="63.75" x14ac:dyDescent="0.25">
      <c r="A19" s="8" t="s">
        <v>237</v>
      </c>
      <c r="B19" s="5" t="s">
        <v>86</v>
      </c>
      <c r="C19" s="5" t="s">
        <v>79</v>
      </c>
      <c r="D19" s="3" t="s">
        <v>28</v>
      </c>
      <c r="E19" s="3" t="s">
        <v>28</v>
      </c>
      <c r="F19" s="3" t="s">
        <v>28</v>
      </c>
      <c r="G19" s="3">
        <v>155.80000000000001</v>
      </c>
      <c r="H19" s="3">
        <v>161.1</v>
      </c>
      <c r="I19" s="3">
        <v>105</v>
      </c>
      <c r="J19" s="3">
        <v>106.7</v>
      </c>
      <c r="K19" s="3">
        <v>102</v>
      </c>
      <c r="L19" s="3">
        <v>103</v>
      </c>
      <c r="M19" s="3">
        <v>104</v>
      </c>
    </row>
    <row r="20" spans="1:13" ht="89.25" x14ac:dyDescent="0.25">
      <c r="A20" s="8" t="s">
        <v>238</v>
      </c>
      <c r="B20" s="5" t="s">
        <v>87</v>
      </c>
      <c r="C20" s="5" t="s">
        <v>79</v>
      </c>
      <c r="D20" s="3">
        <v>8.6</v>
      </c>
      <c r="E20" s="3">
        <v>8.6</v>
      </c>
      <c r="F20" s="3">
        <v>7.9</v>
      </c>
      <c r="G20" s="3">
        <v>13.2</v>
      </c>
      <c r="H20" s="3">
        <v>3.4</v>
      </c>
      <c r="I20" s="3">
        <v>7.5</v>
      </c>
      <c r="J20" s="3">
        <v>7</v>
      </c>
      <c r="K20" s="3">
        <v>8.5</v>
      </c>
      <c r="L20" s="3">
        <v>8.4</v>
      </c>
      <c r="M20" s="3">
        <v>8.3000000000000007</v>
      </c>
    </row>
    <row r="21" spans="1:13" ht="76.5" x14ac:dyDescent="0.25">
      <c r="A21" s="8" t="s">
        <v>239</v>
      </c>
      <c r="B21" s="5" t="s">
        <v>88</v>
      </c>
      <c r="C21" s="5" t="s">
        <v>79</v>
      </c>
      <c r="D21" s="3">
        <v>75</v>
      </c>
      <c r="E21" s="3">
        <v>100</v>
      </c>
      <c r="F21" s="3">
        <v>100</v>
      </c>
      <c r="G21" s="3">
        <v>100</v>
      </c>
      <c r="H21" s="3">
        <v>102</v>
      </c>
      <c r="I21" s="3">
        <v>100</v>
      </c>
      <c r="J21" s="3">
        <v>100</v>
      </c>
      <c r="K21" s="3">
        <v>100</v>
      </c>
      <c r="L21" s="3">
        <v>100</v>
      </c>
      <c r="M21" s="3">
        <v>100</v>
      </c>
    </row>
    <row r="22" spans="1:13" ht="89.25" x14ac:dyDescent="0.25">
      <c r="A22" s="8" t="s">
        <v>246</v>
      </c>
      <c r="B22" s="5" t="s">
        <v>89</v>
      </c>
      <c r="C22" s="5" t="s">
        <v>84</v>
      </c>
      <c r="D22" s="3" t="s">
        <v>28</v>
      </c>
      <c r="E22" s="3" t="s">
        <v>28</v>
      </c>
      <c r="F22" s="3" t="s">
        <v>28</v>
      </c>
      <c r="G22" s="3" t="s">
        <v>28</v>
      </c>
      <c r="H22" s="3">
        <v>680</v>
      </c>
      <c r="I22" s="3">
        <v>705</v>
      </c>
      <c r="J22" s="3">
        <v>745</v>
      </c>
      <c r="K22" s="3">
        <v>826</v>
      </c>
      <c r="L22" s="3">
        <v>875</v>
      </c>
      <c r="M22" s="3">
        <v>927</v>
      </c>
    </row>
    <row r="23" spans="1:13" ht="51" x14ac:dyDescent="0.25">
      <c r="A23" s="8" t="s">
        <v>247</v>
      </c>
      <c r="B23" s="5" t="s">
        <v>90</v>
      </c>
      <c r="C23" s="5" t="s">
        <v>82</v>
      </c>
      <c r="D23" s="3" t="s">
        <v>28</v>
      </c>
      <c r="E23" s="3" t="s">
        <v>28</v>
      </c>
      <c r="F23" s="3" t="s">
        <v>28</v>
      </c>
      <c r="G23" s="3" t="s">
        <v>28</v>
      </c>
      <c r="H23" s="3">
        <v>1100</v>
      </c>
      <c r="I23" s="3">
        <v>1100</v>
      </c>
      <c r="J23" s="3">
        <v>1100</v>
      </c>
      <c r="K23" s="3">
        <v>1100</v>
      </c>
      <c r="L23" s="3">
        <v>1100</v>
      </c>
      <c r="M23" s="3">
        <v>1100</v>
      </c>
    </row>
    <row r="24" spans="1:13" ht="76.5" x14ac:dyDescent="0.25">
      <c r="A24" s="8" t="s">
        <v>248</v>
      </c>
      <c r="B24" s="5" t="s">
        <v>91</v>
      </c>
      <c r="C24" s="5" t="s">
        <v>79</v>
      </c>
      <c r="D24" s="3" t="s">
        <v>28</v>
      </c>
      <c r="E24" s="3" t="s">
        <v>28</v>
      </c>
      <c r="F24" s="3" t="s">
        <v>28</v>
      </c>
      <c r="G24" s="3" t="s">
        <v>28</v>
      </c>
      <c r="H24" s="3" t="s">
        <v>28</v>
      </c>
      <c r="I24" s="3" t="s">
        <v>28</v>
      </c>
      <c r="J24" s="3">
        <v>37.200000000000003</v>
      </c>
      <c r="K24" s="3">
        <v>80</v>
      </c>
      <c r="L24" s="3">
        <v>90</v>
      </c>
      <c r="M24" s="3">
        <v>100</v>
      </c>
    </row>
    <row r="25" spans="1:13" ht="51.75" x14ac:dyDescent="0.25">
      <c r="A25" s="8" t="s">
        <v>240</v>
      </c>
      <c r="B25" s="13" t="s">
        <v>388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ht="25.5" x14ac:dyDescent="0.25">
      <c r="A26" s="8" t="s">
        <v>229</v>
      </c>
      <c r="B26" s="5" t="s">
        <v>92</v>
      </c>
      <c r="C26" s="5" t="s">
        <v>84</v>
      </c>
      <c r="D26" s="3" t="s">
        <v>28</v>
      </c>
      <c r="E26" s="3" t="s">
        <v>28</v>
      </c>
      <c r="F26" s="3" t="s">
        <v>28</v>
      </c>
      <c r="G26" s="3">
        <v>22123</v>
      </c>
      <c r="H26" s="3">
        <v>25833</v>
      </c>
      <c r="I26" s="3">
        <v>21750</v>
      </c>
      <c r="J26" s="3">
        <v>21143</v>
      </c>
      <c r="K26" s="3">
        <v>23000</v>
      </c>
      <c r="L26" s="3">
        <v>22600</v>
      </c>
      <c r="M26" s="3">
        <v>22000</v>
      </c>
    </row>
    <row r="27" spans="1:13" ht="25.5" x14ac:dyDescent="0.25">
      <c r="A27" s="8" t="s">
        <v>230</v>
      </c>
      <c r="B27" s="5" t="s">
        <v>83</v>
      </c>
      <c r="C27" s="5" t="s">
        <v>84</v>
      </c>
      <c r="D27" s="3" t="s">
        <v>28</v>
      </c>
      <c r="E27" s="3" t="s">
        <v>28</v>
      </c>
      <c r="F27" s="3" t="s">
        <v>28</v>
      </c>
      <c r="G27" s="3">
        <v>1694.3</v>
      </c>
      <c r="H27" s="3">
        <v>1989.6</v>
      </c>
      <c r="I27" s="3">
        <v>1676.3</v>
      </c>
      <c r="J27" s="3">
        <v>1642.4</v>
      </c>
      <c r="K27" s="3">
        <v>1772.6</v>
      </c>
      <c r="L27" s="3">
        <v>1741.8</v>
      </c>
      <c r="M27" s="3">
        <v>1695.6</v>
      </c>
    </row>
    <row r="28" spans="1:13" ht="38.25" x14ac:dyDescent="0.25">
      <c r="A28" s="8" t="s">
        <v>231</v>
      </c>
      <c r="B28" s="5" t="s">
        <v>93</v>
      </c>
      <c r="C28" s="5" t="s">
        <v>84</v>
      </c>
      <c r="D28" s="3" t="s">
        <v>28</v>
      </c>
      <c r="E28" s="3" t="s">
        <v>28</v>
      </c>
      <c r="F28" s="3" t="s">
        <v>28</v>
      </c>
      <c r="G28" s="3">
        <v>761</v>
      </c>
      <c r="H28" s="3">
        <v>620</v>
      </c>
      <c r="I28" s="3">
        <v>622</v>
      </c>
      <c r="J28" s="3">
        <v>551</v>
      </c>
      <c r="K28" s="3">
        <v>685</v>
      </c>
      <c r="L28" s="3">
        <v>670</v>
      </c>
      <c r="M28" s="3">
        <v>655</v>
      </c>
    </row>
    <row r="29" spans="1:13" ht="76.5" x14ac:dyDescent="0.25">
      <c r="A29" s="8" t="s">
        <v>249</v>
      </c>
      <c r="B29" s="5" t="s">
        <v>85</v>
      </c>
      <c r="C29" s="5" t="s">
        <v>79</v>
      </c>
      <c r="D29" s="3" t="s">
        <v>28</v>
      </c>
      <c r="E29" s="3" t="s">
        <v>28</v>
      </c>
      <c r="F29" s="3" t="s">
        <v>28</v>
      </c>
      <c r="G29" s="3">
        <v>37.200000000000003</v>
      </c>
      <c r="H29" s="3">
        <v>30.6</v>
      </c>
      <c r="I29" s="3">
        <v>32.799999999999997</v>
      </c>
      <c r="J29" s="3">
        <v>36.9</v>
      </c>
      <c r="K29" s="3">
        <v>32</v>
      </c>
      <c r="L29" s="3">
        <v>32.5</v>
      </c>
      <c r="M29" s="3">
        <v>33</v>
      </c>
    </row>
    <row r="30" spans="1:13" ht="38.25" x14ac:dyDescent="0.25">
      <c r="A30" s="8" t="s">
        <v>250</v>
      </c>
      <c r="B30" s="5" t="s">
        <v>94</v>
      </c>
      <c r="C30" s="5" t="s">
        <v>84</v>
      </c>
      <c r="D30" s="3" t="s">
        <v>28</v>
      </c>
      <c r="E30" s="3" t="s">
        <v>28</v>
      </c>
      <c r="F30" s="3" t="s">
        <v>28</v>
      </c>
      <c r="G30" s="3">
        <v>132</v>
      </c>
      <c r="H30" s="3">
        <v>140</v>
      </c>
      <c r="I30" s="3">
        <v>140</v>
      </c>
      <c r="J30" s="3">
        <v>140</v>
      </c>
      <c r="K30" s="3">
        <v>140</v>
      </c>
      <c r="L30" s="3">
        <v>143</v>
      </c>
      <c r="M30" s="3">
        <v>150</v>
      </c>
    </row>
    <row r="31" spans="1:13" ht="51" x14ac:dyDescent="0.25">
      <c r="A31" s="8" t="s">
        <v>251</v>
      </c>
      <c r="B31" s="5" t="s">
        <v>95</v>
      </c>
      <c r="C31" s="5" t="s">
        <v>79</v>
      </c>
      <c r="D31" s="3" t="s">
        <v>28</v>
      </c>
      <c r="E31" s="3" t="s">
        <v>28</v>
      </c>
      <c r="F31" s="3" t="s">
        <v>28</v>
      </c>
      <c r="G31" s="3">
        <v>0.02</v>
      </c>
      <c r="H31" s="3">
        <v>0.5</v>
      </c>
      <c r="I31" s="3">
        <v>0.47</v>
      </c>
      <c r="J31" s="3">
        <v>0.5</v>
      </c>
      <c r="K31" s="3">
        <v>0.5</v>
      </c>
      <c r="L31" s="3">
        <v>0.5</v>
      </c>
      <c r="M31" s="3">
        <v>0.5</v>
      </c>
    </row>
    <row r="32" spans="1:13" ht="38.25" x14ac:dyDescent="0.25">
      <c r="A32" s="8" t="s">
        <v>252</v>
      </c>
      <c r="B32" s="5" t="s">
        <v>96</v>
      </c>
      <c r="C32" s="5" t="s">
        <v>84</v>
      </c>
      <c r="D32" s="3" t="s">
        <v>28</v>
      </c>
      <c r="E32" s="3" t="s">
        <v>28</v>
      </c>
      <c r="F32" s="3" t="s">
        <v>28</v>
      </c>
      <c r="G32" s="3">
        <v>14</v>
      </c>
      <c r="H32" s="3">
        <v>9</v>
      </c>
      <c r="I32" s="3">
        <v>11</v>
      </c>
      <c r="J32" s="3">
        <v>3</v>
      </c>
      <c r="K32" s="3">
        <v>20</v>
      </c>
      <c r="L32" s="3">
        <v>19</v>
      </c>
      <c r="M32" s="3">
        <v>18</v>
      </c>
    </row>
    <row r="33" spans="1:13" ht="51" x14ac:dyDescent="0.25">
      <c r="A33" s="8" t="s">
        <v>253</v>
      </c>
      <c r="B33" s="5" t="s">
        <v>97</v>
      </c>
      <c r="C33" s="5" t="s">
        <v>84</v>
      </c>
      <c r="D33" s="3" t="s">
        <v>28</v>
      </c>
      <c r="E33" s="3" t="s">
        <v>28</v>
      </c>
      <c r="F33" s="3" t="s">
        <v>28</v>
      </c>
      <c r="G33" s="3">
        <v>0</v>
      </c>
      <c r="H33" s="3">
        <v>0</v>
      </c>
      <c r="I33" s="3">
        <v>0</v>
      </c>
      <c r="J33" s="3">
        <v>0</v>
      </c>
      <c r="K33" s="3">
        <v>1</v>
      </c>
      <c r="L33" s="3">
        <v>0</v>
      </c>
      <c r="M33" s="3">
        <v>0</v>
      </c>
    </row>
    <row r="34" spans="1:13" ht="51" x14ac:dyDescent="0.25">
      <c r="A34" s="8" t="s">
        <v>254</v>
      </c>
      <c r="B34" s="5" t="s">
        <v>98</v>
      </c>
      <c r="C34" s="5" t="s">
        <v>84</v>
      </c>
      <c r="D34" s="3" t="s">
        <v>28</v>
      </c>
      <c r="E34" s="3" t="s">
        <v>28</v>
      </c>
      <c r="F34" s="3" t="s">
        <v>28</v>
      </c>
      <c r="G34" s="3">
        <v>2</v>
      </c>
      <c r="H34" s="3">
        <v>6</v>
      </c>
      <c r="I34" s="3">
        <v>0</v>
      </c>
      <c r="J34" s="3">
        <v>2</v>
      </c>
      <c r="K34" s="3">
        <v>3</v>
      </c>
      <c r="L34" s="3">
        <v>2</v>
      </c>
      <c r="M34" s="3">
        <v>1</v>
      </c>
    </row>
    <row r="35" spans="1:13" ht="63.75" x14ac:dyDescent="0.25">
      <c r="A35" s="8" t="s">
        <v>255</v>
      </c>
      <c r="B35" s="5" t="s">
        <v>99</v>
      </c>
      <c r="C35" s="5" t="s">
        <v>84</v>
      </c>
      <c r="D35" s="3" t="s">
        <v>28</v>
      </c>
      <c r="E35" s="3" t="s">
        <v>28</v>
      </c>
      <c r="F35" s="3" t="s">
        <v>28</v>
      </c>
      <c r="G35" s="3" t="s">
        <v>31</v>
      </c>
      <c r="H35" s="3">
        <v>1</v>
      </c>
      <c r="I35" s="3">
        <v>0</v>
      </c>
      <c r="J35" s="3">
        <v>0</v>
      </c>
      <c r="K35" s="3">
        <v>2</v>
      </c>
      <c r="L35" s="3">
        <v>1</v>
      </c>
      <c r="M35" s="3">
        <v>0</v>
      </c>
    </row>
    <row r="36" spans="1:13" ht="63.75" x14ac:dyDescent="0.25">
      <c r="A36" s="8" t="s">
        <v>256</v>
      </c>
      <c r="B36" s="5" t="s">
        <v>100</v>
      </c>
      <c r="C36" s="5" t="s">
        <v>101</v>
      </c>
      <c r="D36" s="3" t="s">
        <v>28</v>
      </c>
      <c r="E36" s="3" t="s">
        <v>28</v>
      </c>
      <c r="F36" s="3" t="s">
        <v>28</v>
      </c>
      <c r="G36" s="3" t="s">
        <v>28</v>
      </c>
      <c r="H36" s="3" t="s">
        <v>28</v>
      </c>
      <c r="I36" s="3">
        <v>0.7</v>
      </c>
      <c r="J36" s="3">
        <v>0.17</v>
      </c>
      <c r="K36" s="3">
        <v>1.4</v>
      </c>
      <c r="L36" s="3">
        <v>1.5</v>
      </c>
      <c r="M36" s="3">
        <v>1.6</v>
      </c>
    </row>
    <row r="37" spans="1:13" ht="77.25" x14ac:dyDescent="0.25">
      <c r="A37" s="8" t="s">
        <v>243</v>
      </c>
      <c r="B37" s="13" t="s">
        <v>389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ht="89.25" x14ac:dyDescent="0.25">
      <c r="A38" s="8" t="s">
        <v>227</v>
      </c>
      <c r="B38" s="5" t="s">
        <v>102</v>
      </c>
      <c r="C38" s="5" t="s">
        <v>79</v>
      </c>
      <c r="D38" s="3" t="s">
        <v>28</v>
      </c>
      <c r="E38" s="3" t="s">
        <v>28</v>
      </c>
      <c r="F38" s="3" t="s">
        <v>28</v>
      </c>
      <c r="G38" s="3">
        <v>13.2</v>
      </c>
      <c r="H38" s="3">
        <v>3.4</v>
      </c>
      <c r="I38" s="3">
        <v>7.5</v>
      </c>
      <c r="J38" s="3">
        <v>7</v>
      </c>
      <c r="K38" s="3">
        <v>8.5</v>
      </c>
      <c r="L38" s="3">
        <v>8.4</v>
      </c>
      <c r="M38" s="3">
        <v>8.3000000000000007</v>
      </c>
    </row>
    <row r="39" spans="1:13" ht="63.75" x14ac:dyDescent="0.25">
      <c r="A39" s="8" t="s">
        <v>228</v>
      </c>
      <c r="B39" s="5" t="s">
        <v>103</v>
      </c>
      <c r="C39" s="5" t="s">
        <v>79</v>
      </c>
      <c r="D39" s="3" t="s">
        <v>28</v>
      </c>
      <c r="E39" s="3" t="s">
        <v>28</v>
      </c>
      <c r="F39" s="3" t="s">
        <v>28</v>
      </c>
      <c r="G39" s="3">
        <v>100</v>
      </c>
      <c r="H39" s="3">
        <v>97.8</v>
      </c>
      <c r="I39" s="3">
        <v>97.9</v>
      </c>
      <c r="J39" s="3">
        <v>96</v>
      </c>
      <c r="K39" s="3">
        <v>96</v>
      </c>
      <c r="L39" s="3">
        <v>96.2</v>
      </c>
      <c r="M39" s="3">
        <v>96.4</v>
      </c>
    </row>
    <row r="40" spans="1:13" ht="63.75" x14ac:dyDescent="0.25">
      <c r="A40" s="8" t="s">
        <v>226</v>
      </c>
      <c r="B40" s="5" t="s">
        <v>104</v>
      </c>
      <c r="C40" s="5" t="s">
        <v>79</v>
      </c>
      <c r="D40" s="3" t="s">
        <v>28</v>
      </c>
      <c r="E40" s="3" t="s">
        <v>28</v>
      </c>
      <c r="F40" s="3" t="s">
        <v>28</v>
      </c>
      <c r="G40" s="3">
        <v>7.5</v>
      </c>
      <c r="H40" s="3">
        <v>50.9</v>
      </c>
      <c r="I40" s="3">
        <v>54.1</v>
      </c>
      <c r="J40" s="3">
        <v>63.8</v>
      </c>
      <c r="K40" s="3">
        <v>42</v>
      </c>
      <c r="L40" s="3">
        <v>43</v>
      </c>
      <c r="M40" s="3">
        <v>44</v>
      </c>
    </row>
    <row r="41" spans="1:13" ht="15" customHeight="1" x14ac:dyDescent="0.25">
      <c r="A41" s="8" t="s">
        <v>225</v>
      </c>
      <c r="B41" s="146" t="s">
        <v>105</v>
      </c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</row>
    <row r="42" spans="1:13" ht="63.75" x14ac:dyDescent="0.25">
      <c r="A42" s="8" t="s">
        <v>224</v>
      </c>
      <c r="B42" s="5" t="s">
        <v>86</v>
      </c>
      <c r="C42" s="5" t="s">
        <v>84</v>
      </c>
      <c r="D42" s="3" t="s">
        <v>28</v>
      </c>
      <c r="E42" s="3" t="s">
        <v>28</v>
      </c>
      <c r="F42" s="3" t="s">
        <v>28</v>
      </c>
      <c r="G42" s="3">
        <v>155.80000000000001</v>
      </c>
      <c r="H42" s="3">
        <v>161.1</v>
      </c>
      <c r="I42" s="3">
        <v>105</v>
      </c>
      <c r="J42" s="3">
        <v>106.7</v>
      </c>
      <c r="K42" s="3">
        <v>102</v>
      </c>
      <c r="L42" s="3">
        <v>103</v>
      </c>
      <c r="M42" s="3">
        <v>104</v>
      </c>
    </row>
    <row r="43" spans="1:13" ht="102" x14ac:dyDescent="0.25">
      <c r="A43" s="8" t="s">
        <v>182</v>
      </c>
      <c r="B43" s="5" t="s">
        <v>106</v>
      </c>
      <c r="C43" s="5" t="s">
        <v>82</v>
      </c>
      <c r="D43" s="3" t="s">
        <v>28</v>
      </c>
      <c r="E43" s="3" t="s">
        <v>28</v>
      </c>
      <c r="F43" s="3" t="s">
        <v>28</v>
      </c>
      <c r="G43" s="3" t="s">
        <v>31</v>
      </c>
      <c r="H43" s="3" t="s">
        <v>28</v>
      </c>
      <c r="I43" s="3" t="s">
        <v>28</v>
      </c>
      <c r="J43" s="3" t="s">
        <v>28</v>
      </c>
      <c r="K43" s="3">
        <v>100</v>
      </c>
      <c r="L43" s="3">
        <v>100</v>
      </c>
      <c r="M43" s="3">
        <v>100</v>
      </c>
    </row>
    <row r="44" spans="1:13" ht="51" x14ac:dyDescent="0.25">
      <c r="A44" s="8" t="s">
        <v>257</v>
      </c>
      <c r="B44" s="5" t="s">
        <v>107</v>
      </c>
      <c r="C44" s="5" t="s">
        <v>84</v>
      </c>
      <c r="D44" s="3" t="s">
        <v>28</v>
      </c>
      <c r="E44" s="3" t="s">
        <v>28</v>
      </c>
      <c r="F44" s="3" t="s">
        <v>28</v>
      </c>
      <c r="G44" s="3">
        <v>22666</v>
      </c>
      <c r="H44" s="3">
        <v>6000</v>
      </c>
      <c r="I44" s="3">
        <v>9539</v>
      </c>
      <c r="J44" s="3">
        <v>10437</v>
      </c>
      <c r="K44" s="3">
        <v>6150</v>
      </c>
      <c r="L44" s="3">
        <v>6200</v>
      </c>
      <c r="M44" s="3">
        <v>6250</v>
      </c>
    </row>
    <row r="45" spans="1:13" ht="51.75" x14ac:dyDescent="0.25">
      <c r="A45" s="8" t="s">
        <v>258</v>
      </c>
      <c r="B45" s="13" t="s">
        <v>390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ht="38.25" x14ac:dyDescent="0.25">
      <c r="A46" s="8" t="s">
        <v>259</v>
      </c>
      <c r="B46" s="5" t="s">
        <v>81</v>
      </c>
      <c r="C46" s="5" t="s">
        <v>82</v>
      </c>
      <c r="D46" s="3" t="s">
        <v>28</v>
      </c>
      <c r="E46" s="3" t="s">
        <v>28</v>
      </c>
      <c r="F46" s="3" t="s">
        <v>28</v>
      </c>
      <c r="G46" s="3" t="s">
        <v>28</v>
      </c>
      <c r="H46" s="3" t="s">
        <v>28</v>
      </c>
      <c r="I46" s="3">
        <v>43</v>
      </c>
      <c r="J46" s="3">
        <v>51</v>
      </c>
      <c r="K46" s="3">
        <v>49</v>
      </c>
      <c r="L46" s="3">
        <v>49</v>
      </c>
      <c r="M46" s="3">
        <v>49</v>
      </c>
    </row>
    <row r="47" spans="1:13" ht="25.5" x14ac:dyDescent="0.25">
      <c r="A47" s="8" t="s">
        <v>260</v>
      </c>
      <c r="B47" s="5" t="s">
        <v>108</v>
      </c>
      <c r="C47" s="5" t="s">
        <v>109</v>
      </c>
      <c r="D47" s="3" t="s">
        <v>28</v>
      </c>
      <c r="E47" s="3" t="s">
        <v>28</v>
      </c>
      <c r="F47" s="3" t="s">
        <v>28</v>
      </c>
      <c r="G47" s="3" t="s">
        <v>28</v>
      </c>
      <c r="H47" s="3" t="s">
        <v>28</v>
      </c>
      <c r="I47" s="3">
        <v>236</v>
      </c>
      <c r="J47" s="3">
        <v>258.60000000000002</v>
      </c>
      <c r="K47" s="3">
        <v>256.39999999999998</v>
      </c>
      <c r="L47" s="3">
        <v>267.60000000000002</v>
      </c>
      <c r="M47" s="3">
        <v>278.8</v>
      </c>
    </row>
    <row r="48" spans="1:13" x14ac:dyDescent="0.25">
      <c r="A48" s="8" t="s">
        <v>261</v>
      </c>
      <c r="B48" s="5" t="s">
        <v>110</v>
      </c>
      <c r="C48" s="5" t="s">
        <v>111</v>
      </c>
      <c r="D48" s="3" t="s">
        <v>28</v>
      </c>
      <c r="E48" s="3" t="s">
        <v>28</v>
      </c>
      <c r="F48" s="3" t="s">
        <v>28</v>
      </c>
      <c r="G48" s="3" t="s">
        <v>28</v>
      </c>
      <c r="H48" s="3" t="s">
        <v>28</v>
      </c>
      <c r="I48" s="3">
        <v>13.15</v>
      </c>
      <c r="J48" s="3">
        <v>9.8699999999999992</v>
      </c>
      <c r="K48" s="3">
        <v>13.1</v>
      </c>
      <c r="L48" s="3">
        <v>13.1</v>
      </c>
      <c r="M48" s="3">
        <v>13.1</v>
      </c>
    </row>
    <row r="49" spans="1:13" x14ac:dyDescent="0.25">
      <c r="A49" s="8" t="s">
        <v>262</v>
      </c>
      <c r="B49" s="5" t="s">
        <v>112</v>
      </c>
      <c r="C49" s="5" t="s">
        <v>111</v>
      </c>
      <c r="D49" s="3" t="s">
        <v>28</v>
      </c>
      <c r="E49" s="3" t="s">
        <v>28</v>
      </c>
      <c r="F49" s="3" t="s">
        <v>28</v>
      </c>
      <c r="G49" s="3" t="s">
        <v>28</v>
      </c>
      <c r="H49" s="3" t="s">
        <v>28</v>
      </c>
      <c r="I49" s="3">
        <v>34.299999999999997</v>
      </c>
      <c r="J49" s="3">
        <v>33.590000000000003</v>
      </c>
      <c r="K49" s="3">
        <v>33.299999999999997</v>
      </c>
      <c r="L49" s="3">
        <v>33.299999999999997</v>
      </c>
      <c r="M49" s="3">
        <v>33.299999999999997</v>
      </c>
    </row>
    <row r="50" spans="1:13" ht="38.25" x14ac:dyDescent="0.25">
      <c r="A50" s="8" t="s">
        <v>263</v>
      </c>
      <c r="B50" s="5" t="s">
        <v>113</v>
      </c>
      <c r="C50" s="5" t="s">
        <v>84</v>
      </c>
      <c r="D50" s="3" t="s">
        <v>28</v>
      </c>
      <c r="E50" s="3" t="s">
        <v>28</v>
      </c>
      <c r="F50" s="3" t="s">
        <v>28</v>
      </c>
      <c r="G50" s="3" t="s">
        <v>28</v>
      </c>
      <c r="H50" s="3" t="s">
        <v>28</v>
      </c>
      <c r="I50" s="3">
        <v>5237</v>
      </c>
      <c r="J50" s="3">
        <v>5578</v>
      </c>
      <c r="K50" s="3">
        <v>5219</v>
      </c>
      <c r="L50" s="3">
        <v>5219</v>
      </c>
      <c r="M50" s="3">
        <v>5219</v>
      </c>
    </row>
    <row r="51" spans="1:13" ht="51" x14ac:dyDescent="0.25">
      <c r="A51" s="8" t="s">
        <v>264</v>
      </c>
      <c r="B51" s="5" t="s">
        <v>114</v>
      </c>
      <c r="C51" s="5" t="s">
        <v>84</v>
      </c>
      <c r="D51" s="3" t="s">
        <v>28</v>
      </c>
      <c r="E51" s="3" t="s">
        <v>28</v>
      </c>
      <c r="F51" s="3" t="s">
        <v>28</v>
      </c>
      <c r="G51" s="3" t="s">
        <v>28</v>
      </c>
      <c r="H51" s="3" t="s">
        <v>28</v>
      </c>
      <c r="I51" s="3">
        <v>2615</v>
      </c>
      <c r="J51" s="3">
        <v>2844</v>
      </c>
      <c r="K51" s="3">
        <v>2700</v>
      </c>
      <c r="L51" s="3">
        <v>2700</v>
      </c>
      <c r="M51" s="3">
        <v>2700</v>
      </c>
    </row>
    <row r="52" spans="1:13" ht="25.5" x14ac:dyDescent="0.25">
      <c r="A52" s="8" t="s">
        <v>265</v>
      </c>
      <c r="B52" s="5" t="s">
        <v>115</v>
      </c>
      <c r="C52" s="5" t="s">
        <v>79</v>
      </c>
      <c r="D52" s="3" t="s">
        <v>28</v>
      </c>
      <c r="E52" s="3" t="s">
        <v>28</v>
      </c>
      <c r="F52" s="3" t="s">
        <v>28</v>
      </c>
      <c r="G52" s="3" t="s">
        <v>28</v>
      </c>
      <c r="H52" s="3" t="s">
        <v>28</v>
      </c>
      <c r="I52" s="3">
        <v>24.5</v>
      </c>
      <c r="J52" s="3">
        <v>24.5</v>
      </c>
      <c r="K52" s="3">
        <v>24.5</v>
      </c>
      <c r="L52" s="3">
        <v>24.5</v>
      </c>
      <c r="M52" s="3">
        <v>27.5</v>
      </c>
    </row>
    <row r="53" spans="1:13" ht="38.25" x14ac:dyDescent="0.25">
      <c r="A53" s="8" t="s">
        <v>266</v>
      </c>
      <c r="B53" s="5" t="s">
        <v>116</v>
      </c>
      <c r="C53" s="5" t="s">
        <v>84</v>
      </c>
      <c r="D53" s="3" t="s">
        <v>28</v>
      </c>
      <c r="E53" s="3" t="s">
        <v>28</v>
      </c>
      <c r="F53" s="3" t="s">
        <v>28</v>
      </c>
      <c r="G53" s="3" t="s">
        <v>28</v>
      </c>
      <c r="H53" s="3" t="s">
        <v>28</v>
      </c>
      <c r="I53" s="3">
        <v>709</v>
      </c>
      <c r="J53" s="3">
        <v>711</v>
      </c>
      <c r="K53" s="3">
        <v>710</v>
      </c>
      <c r="L53" s="3">
        <v>710</v>
      </c>
      <c r="M53" s="3">
        <v>710</v>
      </c>
    </row>
    <row r="54" spans="1:13" ht="38.25" x14ac:dyDescent="0.25">
      <c r="A54" s="8" t="s">
        <v>267</v>
      </c>
      <c r="B54" s="5" t="s">
        <v>117</v>
      </c>
      <c r="C54" s="5" t="s">
        <v>84</v>
      </c>
      <c r="D54" s="3" t="s">
        <v>28</v>
      </c>
      <c r="E54" s="3" t="s">
        <v>28</v>
      </c>
      <c r="F54" s="3" t="s">
        <v>28</v>
      </c>
      <c r="G54" s="3" t="s">
        <v>28</v>
      </c>
      <c r="H54" s="3" t="s">
        <v>28</v>
      </c>
      <c r="I54" s="3">
        <v>4</v>
      </c>
      <c r="J54" s="3">
        <v>0</v>
      </c>
      <c r="K54" s="3">
        <v>0</v>
      </c>
      <c r="L54" s="3">
        <v>0</v>
      </c>
      <c r="M54" s="3">
        <v>4</v>
      </c>
    </row>
    <row r="55" spans="1:13" ht="63.75" x14ac:dyDescent="0.25">
      <c r="A55" s="8" t="s">
        <v>268</v>
      </c>
      <c r="B55" s="5" t="s">
        <v>118</v>
      </c>
      <c r="C55" s="5" t="s">
        <v>79</v>
      </c>
      <c r="D55" s="3" t="s">
        <v>28</v>
      </c>
      <c r="E55" s="3" t="s">
        <v>28</v>
      </c>
      <c r="F55" s="3" t="s">
        <v>28</v>
      </c>
      <c r="G55" s="3" t="s">
        <v>28</v>
      </c>
      <c r="H55" s="3" t="s">
        <v>28</v>
      </c>
      <c r="I55" s="3">
        <v>71</v>
      </c>
      <c r="J55" s="3">
        <v>71</v>
      </c>
      <c r="K55" s="3">
        <v>71</v>
      </c>
      <c r="L55" s="3">
        <v>71</v>
      </c>
      <c r="M55" s="3">
        <v>100</v>
      </c>
    </row>
    <row r="56" spans="1:13" ht="63.75" x14ac:dyDescent="0.25">
      <c r="A56" s="8" t="s">
        <v>269</v>
      </c>
      <c r="B56" s="5" t="s">
        <v>119</v>
      </c>
      <c r="C56" s="5" t="s">
        <v>79</v>
      </c>
      <c r="D56" s="3" t="s">
        <v>28</v>
      </c>
      <c r="E56" s="3" t="s">
        <v>28</v>
      </c>
      <c r="F56" s="3" t="s">
        <v>28</v>
      </c>
      <c r="G56" s="3" t="s">
        <v>28</v>
      </c>
      <c r="H56" s="3" t="s">
        <v>28</v>
      </c>
      <c r="I56" s="3">
        <v>100</v>
      </c>
      <c r="J56" s="3">
        <v>70</v>
      </c>
      <c r="K56" s="3">
        <v>70</v>
      </c>
      <c r="L56" s="3">
        <v>70</v>
      </c>
      <c r="M56" s="3">
        <v>70</v>
      </c>
    </row>
    <row r="57" spans="1:13" ht="51" x14ac:dyDescent="0.25">
      <c r="A57" s="8" t="s">
        <v>270</v>
      </c>
      <c r="B57" s="5" t="s">
        <v>120</v>
      </c>
      <c r="C57" s="5" t="s">
        <v>84</v>
      </c>
      <c r="D57" s="3" t="s">
        <v>28</v>
      </c>
      <c r="E57" s="3" t="s">
        <v>28</v>
      </c>
      <c r="F57" s="3" t="s">
        <v>28</v>
      </c>
      <c r="G57" s="3" t="s">
        <v>28</v>
      </c>
      <c r="H57" s="3" t="s">
        <v>28</v>
      </c>
      <c r="I57" s="3">
        <v>3</v>
      </c>
      <c r="J57" s="3" t="s">
        <v>28</v>
      </c>
      <c r="K57" s="3" t="s">
        <v>28</v>
      </c>
      <c r="L57" s="3" t="s">
        <v>28</v>
      </c>
      <c r="M57" s="3" t="s">
        <v>28</v>
      </c>
    </row>
    <row r="58" spans="1:13" ht="77.25" x14ac:dyDescent="0.25">
      <c r="A58" s="8" t="s">
        <v>271</v>
      </c>
      <c r="B58" s="13" t="s">
        <v>391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ht="89.25" x14ac:dyDescent="0.25">
      <c r="A59" s="8" t="s">
        <v>272</v>
      </c>
      <c r="B59" s="5" t="s">
        <v>121</v>
      </c>
      <c r="C59" s="5" t="s">
        <v>122</v>
      </c>
      <c r="D59" s="3">
        <v>0.6</v>
      </c>
      <c r="E59" s="3">
        <v>0.6</v>
      </c>
      <c r="F59" s="3">
        <v>0.6</v>
      </c>
      <c r="G59" s="3" t="s">
        <v>28</v>
      </c>
      <c r="H59" s="3" t="s">
        <v>28</v>
      </c>
      <c r="I59" s="3" t="s">
        <v>28</v>
      </c>
      <c r="J59" s="3" t="s">
        <v>28</v>
      </c>
      <c r="K59" s="3" t="s">
        <v>28</v>
      </c>
      <c r="L59" s="3" t="s">
        <v>28</v>
      </c>
      <c r="M59" s="3" t="s">
        <v>28</v>
      </c>
    </row>
    <row r="60" spans="1:13" ht="51" x14ac:dyDescent="0.25">
      <c r="A60" s="8" t="s">
        <v>273</v>
      </c>
      <c r="B60" s="5" t="s">
        <v>123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ht="38.25" x14ac:dyDescent="0.25">
      <c r="A61" s="8" t="s">
        <v>274</v>
      </c>
      <c r="B61" s="5" t="s">
        <v>124</v>
      </c>
      <c r="C61" s="5" t="s">
        <v>79</v>
      </c>
      <c r="D61" s="3">
        <v>61</v>
      </c>
      <c r="E61" s="3">
        <v>72</v>
      </c>
      <c r="F61" s="3">
        <v>87</v>
      </c>
      <c r="G61" s="3" t="s">
        <v>28</v>
      </c>
      <c r="H61" s="3" t="s">
        <v>28</v>
      </c>
      <c r="I61" s="3" t="s">
        <v>28</v>
      </c>
      <c r="J61" s="3" t="s">
        <v>28</v>
      </c>
      <c r="K61" s="3" t="s">
        <v>28</v>
      </c>
      <c r="L61" s="3" t="s">
        <v>28</v>
      </c>
      <c r="M61" s="3" t="s">
        <v>28</v>
      </c>
    </row>
    <row r="62" spans="1:13" x14ac:dyDescent="0.25">
      <c r="A62" s="8" t="s">
        <v>275</v>
      </c>
      <c r="B62" s="5" t="s">
        <v>125</v>
      </c>
      <c r="C62" s="5" t="s">
        <v>79</v>
      </c>
      <c r="D62" s="3">
        <v>45.5</v>
      </c>
      <c r="E62" s="3">
        <v>45.9</v>
      </c>
      <c r="F62" s="3">
        <v>69</v>
      </c>
      <c r="G62" s="3" t="s">
        <v>28</v>
      </c>
      <c r="H62" s="3" t="s">
        <v>28</v>
      </c>
      <c r="I62" s="3" t="s">
        <v>28</v>
      </c>
      <c r="J62" s="3" t="s">
        <v>28</v>
      </c>
      <c r="K62" s="3" t="s">
        <v>28</v>
      </c>
      <c r="L62" s="3" t="s">
        <v>28</v>
      </c>
      <c r="M62" s="3" t="s">
        <v>28</v>
      </c>
    </row>
    <row r="63" spans="1:13" ht="102" x14ac:dyDescent="0.25">
      <c r="A63" s="8" t="s">
        <v>276</v>
      </c>
      <c r="B63" s="5" t="s">
        <v>126</v>
      </c>
      <c r="C63" s="5" t="s">
        <v>79</v>
      </c>
      <c r="D63" s="3">
        <v>65</v>
      </c>
      <c r="E63" s="3">
        <v>68</v>
      </c>
      <c r="F63" s="3">
        <v>83.3</v>
      </c>
      <c r="G63" s="3" t="s">
        <v>28</v>
      </c>
      <c r="H63" s="3" t="s">
        <v>28</v>
      </c>
      <c r="I63" s="3" t="s">
        <v>28</v>
      </c>
      <c r="J63" s="3" t="s">
        <v>28</v>
      </c>
      <c r="K63" s="3" t="s">
        <v>28</v>
      </c>
      <c r="L63" s="3" t="s">
        <v>28</v>
      </c>
      <c r="M63" s="3" t="s">
        <v>28</v>
      </c>
    </row>
    <row r="64" spans="1:13" ht="127.5" x14ac:dyDescent="0.25">
      <c r="A64" s="8" t="s">
        <v>277</v>
      </c>
      <c r="B64" s="5" t="s">
        <v>127</v>
      </c>
      <c r="C64" s="5" t="s">
        <v>79</v>
      </c>
      <c r="D64" s="3">
        <v>14</v>
      </c>
      <c r="E64" s="3">
        <v>14</v>
      </c>
      <c r="F64" s="3">
        <v>25</v>
      </c>
      <c r="G64" s="3" t="s">
        <v>28</v>
      </c>
      <c r="H64" s="3" t="s">
        <v>28</v>
      </c>
      <c r="I64" s="3" t="s">
        <v>28</v>
      </c>
      <c r="J64" s="3" t="s">
        <v>28</v>
      </c>
      <c r="K64" s="3" t="s">
        <v>28</v>
      </c>
      <c r="L64" s="3" t="s">
        <v>28</v>
      </c>
      <c r="M64" s="3" t="s">
        <v>28</v>
      </c>
    </row>
    <row r="65" spans="1:13" ht="51" x14ac:dyDescent="0.25">
      <c r="A65" s="8" t="s">
        <v>278</v>
      </c>
      <c r="B65" s="5" t="s">
        <v>128</v>
      </c>
      <c r="C65" s="5" t="s">
        <v>79</v>
      </c>
      <c r="D65" s="3">
        <v>0</v>
      </c>
      <c r="E65" s="3">
        <v>15</v>
      </c>
      <c r="F65" s="3">
        <v>15</v>
      </c>
      <c r="G65" s="3" t="s">
        <v>28</v>
      </c>
      <c r="H65" s="3" t="s">
        <v>28</v>
      </c>
      <c r="I65" s="3" t="s">
        <v>28</v>
      </c>
      <c r="J65" s="3" t="s">
        <v>28</v>
      </c>
      <c r="K65" s="3" t="s">
        <v>28</v>
      </c>
      <c r="L65" s="3" t="s">
        <v>28</v>
      </c>
      <c r="M65" s="3" t="s">
        <v>28</v>
      </c>
    </row>
    <row r="66" spans="1:13" ht="90" x14ac:dyDescent="0.25">
      <c r="A66" s="8" t="s">
        <v>279</v>
      </c>
      <c r="B66" s="13" t="s">
        <v>392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 ht="63.75" x14ac:dyDescent="0.25">
      <c r="A67" s="8" t="s">
        <v>280</v>
      </c>
      <c r="B67" s="5" t="s">
        <v>129</v>
      </c>
      <c r="C67" s="5" t="s">
        <v>79</v>
      </c>
      <c r="D67" s="3">
        <v>100</v>
      </c>
      <c r="E67" s="3">
        <v>101</v>
      </c>
      <c r="F67" s="3">
        <v>151.6</v>
      </c>
      <c r="G67" s="3" t="s">
        <v>28</v>
      </c>
      <c r="H67" s="3" t="s">
        <v>28</v>
      </c>
      <c r="I67" s="3" t="s">
        <v>28</v>
      </c>
      <c r="J67" s="3" t="s">
        <v>28</v>
      </c>
      <c r="K67" s="3" t="s">
        <v>28</v>
      </c>
      <c r="L67" s="3" t="s">
        <v>28</v>
      </c>
      <c r="M67" s="3" t="s">
        <v>28</v>
      </c>
    </row>
    <row r="68" spans="1:13" ht="76.5" x14ac:dyDescent="0.25">
      <c r="A68" s="8" t="s">
        <v>281</v>
      </c>
      <c r="B68" s="5" t="s">
        <v>130</v>
      </c>
      <c r="C68" s="5" t="s">
        <v>79</v>
      </c>
      <c r="D68" s="3">
        <v>8.6</v>
      </c>
      <c r="E68" s="3">
        <v>8.6</v>
      </c>
      <c r="F68" s="3">
        <v>7.9</v>
      </c>
      <c r="G68" s="3" t="s">
        <v>28</v>
      </c>
      <c r="H68" s="3" t="s">
        <v>28</v>
      </c>
      <c r="I68" s="3" t="s">
        <v>28</v>
      </c>
      <c r="J68" s="3" t="s">
        <v>28</v>
      </c>
      <c r="K68" s="3" t="s">
        <v>28</v>
      </c>
      <c r="L68" s="3" t="s">
        <v>28</v>
      </c>
      <c r="M68" s="3" t="s">
        <v>28</v>
      </c>
    </row>
    <row r="69" spans="1:13" ht="63.75" x14ac:dyDescent="0.25">
      <c r="A69" s="8" t="s">
        <v>282</v>
      </c>
      <c r="B69" s="5" t="s">
        <v>103</v>
      </c>
      <c r="C69" s="5" t="s">
        <v>79</v>
      </c>
      <c r="D69" s="3">
        <v>95.8</v>
      </c>
      <c r="E69" s="3">
        <v>96</v>
      </c>
      <c r="F69" s="3">
        <v>97</v>
      </c>
      <c r="G69" s="3" t="s">
        <v>28</v>
      </c>
      <c r="H69" s="3" t="s">
        <v>28</v>
      </c>
      <c r="I69" s="3" t="s">
        <v>28</v>
      </c>
      <c r="J69" s="3" t="s">
        <v>28</v>
      </c>
      <c r="K69" s="3" t="s">
        <v>28</v>
      </c>
      <c r="L69" s="3" t="s">
        <v>28</v>
      </c>
      <c r="M69" s="3" t="s">
        <v>28</v>
      </c>
    </row>
    <row r="70" spans="1:13" ht="63.75" x14ac:dyDescent="0.25">
      <c r="A70" s="8" t="s">
        <v>283</v>
      </c>
      <c r="B70" s="5" t="s">
        <v>104</v>
      </c>
      <c r="C70" s="5" t="s">
        <v>79</v>
      </c>
      <c r="D70" s="3">
        <v>0</v>
      </c>
      <c r="E70" s="3">
        <v>5</v>
      </c>
      <c r="F70" s="3">
        <v>20</v>
      </c>
      <c r="G70" s="3" t="s">
        <v>28</v>
      </c>
      <c r="H70" s="3" t="s">
        <v>28</v>
      </c>
      <c r="I70" s="3" t="s">
        <v>28</v>
      </c>
      <c r="J70" s="3" t="s">
        <v>28</v>
      </c>
      <c r="K70" s="3" t="s">
        <v>28</v>
      </c>
      <c r="L70" s="3" t="s">
        <v>28</v>
      </c>
      <c r="M70" s="3" t="s">
        <v>28</v>
      </c>
    </row>
    <row r="71" spans="1:13" ht="51" x14ac:dyDescent="0.25">
      <c r="A71" s="8" t="s">
        <v>284</v>
      </c>
      <c r="B71" s="5" t="s">
        <v>107</v>
      </c>
      <c r="C71" s="5" t="s">
        <v>84</v>
      </c>
      <c r="D71" s="3">
        <v>4000</v>
      </c>
      <c r="E71" s="3">
        <v>4050</v>
      </c>
      <c r="F71" s="3">
        <v>4150</v>
      </c>
      <c r="G71" s="3" t="s">
        <v>28</v>
      </c>
      <c r="H71" s="3" t="s">
        <v>28</v>
      </c>
      <c r="I71" s="3" t="s">
        <v>28</v>
      </c>
      <c r="J71" s="3" t="s">
        <v>28</v>
      </c>
      <c r="K71" s="3" t="s">
        <v>28</v>
      </c>
      <c r="L71" s="3" t="s">
        <v>28</v>
      </c>
      <c r="M71" s="3" t="s">
        <v>28</v>
      </c>
    </row>
    <row r="72" spans="1:13" ht="38.25" x14ac:dyDescent="0.25">
      <c r="A72" s="8" t="s">
        <v>285</v>
      </c>
      <c r="B72" s="5" t="s">
        <v>131</v>
      </c>
      <c r="C72" s="5" t="s">
        <v>132</v>
      </c>
      <c r="D72" s="3">
        <v>62.9</v>
      </c>
      <c r="E72" s="3">
        <v>64</v>
      </c>
      <c r="F72" s="3">
        <v>106.7</v>
      </c>
      <c r="G72" s="3" t="s">
        <v>28</v>
      </c>
      <c r="H72" s="3" t="s">
        <v>28</v>
      </c>
      <c r="I72" s="3" t="s">
        <v>28</v>
      </c>
      <c r="J72" s="3" t="s">
        <v>28</v>
      </c>
      <c r="K72" s="3" t="s">
        <v>28</v>
      </c>
      <c r="L72" s="3" t="s">
        <v>28</v>
      </c>
      <c r="M72" s="3" t="s">
        <v>28</v>
      </c>
    </row>
    <row r="73" spans="1:13" ht="51.75" x14ac:dyDescent="0.25">
      <c r="A73" s="8" t="s">
        <v>286</v>
      </c>
      <c r="B73" s="13" t="s">
        <v>393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3" ht="25.5" x14ac:dyDescent="0.25">
      <c r="A74" s="8" t="s">
        <v>287</v>
      </c>
      <c r="B74" s="5" t="s">
        <v>92</v>
      </c>
      <c r="C74" s="5" t="s">
        <v>84</v>
      </c>
      <c r="D74" s="3">
        <v>21340</v>
      </c>
      <c r="E74" s="3">
        <v>21000</v>
      </c>
      <c r="F74" s="3">
        <v>21772</v>
      </c>
      <c r="G74" s="3" t="s">
        <v>28</v>
      </c>
      <c r="H74" s="3" t="s">
        <v>28</v>
      </c>
      <c r="I74" s="3" t="s">
        <v>28</v>
      </c>
      <c r="J74" s="3" t="s">
        <v>28</v>
      </c>
      <c r="K74" s="3" t="s">
        <v>28</v>
      </c>
      <c r="L74" s="3" t="s">
        <v>28</v>
      </c>
      <c r="M74" s="3" t="s">
        <v>28</v>
      </c>
    </row>
    <row r="75" spans="1:13" ht="25.5" x14ac:dyDescent="0.25">
      <c r="A75" s="8" t="s">
        <v>288</v>
      </c>
      <c r="B75" s="5" t="s">
        <v>83</v>
      </c>
      <c r="C75" s="5" t="s">
        <v>84</v>
      </c>
      <c r="D75" s="3">
        <v>1545.5</v>
      </c>
      <c r="E75" s="3">
        <v>1538.4</v>
      </c>
      <c r="F75" s="3">
        <v>1658.9</v>
      </c>
      <c r="G75" s="3" t="s">
        <v>28</v>
      </c>
      <c r="H75" s="3" t="s">
        <v>28</v>
      </c>
      <c r="I75" s="3" t="s">
        <v>28</v>
      </c>
      <c r="J75" s="3" t="s">
        <v>28</v>
      </c>
      <c r="K75" s="3" t="s">
        <v>28</v>
      </c>
      <c r="L75" s="3" t="s">
        <v>28</v>
      </c>
      <c r="M75" s="3" t="s">
        <v>28</v>
      </c>
    </row>
    <row r="76" spans="1:13" x14ac:dyDescent="0.25">
      <c r="A76" s="8" t="s">
        <v>289</v>
      </c>
      <c r="B76" s="5" t="s">
        <v>133</v>
      </c>
      <c r="C76" s="5" t="s">
        <v>79</v>
      </c>
      <c r="D76" s="3">
        <v>63</v>
      </c>
      <c r="E76" s="3">
        <v>64</v>
      </c>
      <c r="F76" s="3">
        <v>66.599999999999994</v>
      </c>
      <c r="G76" s="3" t="s">
        <v>28</v>
      </c>
      <c r="H76" s="3" t="s">
        <v>28</v>
      </c>
      <c r="I76" s="3" t="s">
        <v>28</v>
      </c>
      <c r="J76" s="3" t="s">
        <v>28</v>
      </c>
      <c r="K76" s="3" t="s">
        <v>28</v>
      </c>
      <c r="L76" s="3" t="s">
        <v>28</v>
      </c>
      <c r="M76" s="3" t="s">
        <v>28</v>
      </c>
    </row>
    <row r="77" spans="1:13" ht="25.5" x14ac:dyDescent="0.25">
      <c r="A77" s="8" t="s">
        <v>290</v>
      </c>
      <c r="B77" s="5" t="s">
        <v>134</v>
      </c>
      <c r="C77" s="5" t="s">
        <v>84</v>
      </c>
      <c r="D77" s="3">
        <v>5700</v>
      </c>
      <c r="E77" s="3">
        <v>5500</v>
      </c>
      <c r="F77" s="3">
        <v>6234</v>
      </c>
      <c r="G77" s="3" t="s">
        <v>28</v>
      </c>
      <c r="H77" s="3" t="s">
        <v>28</v>
      </c>
      <c r="I77" s="3" t="s">
        <v>28</v>
      </c>
      <c r="J77" s="3" t="s">
        <v>28</v>
      </c>
      <c r="K77" s="3" t="s">
        <v>28</v>
      </c>
      <c r="L77" s="3" t="s">
        <v>28</v>
      </c>
      <c r="M77" s="3" t="s">
        <v>28</v>
      </c>
    </row>
    <row r="78" spans="1:13" ht="38.25" x14ac:dyDescent="0.25">
      <c r="A78" s="8" t="s">
        <v>291</v>
      </c>
      <c r="B78" s="5" t="s">
        <v>93</v>
      </c>
      <c r="C78" s="5" t="s">
        <v>84</v>
      </c>
      <c r="D78" s="3">
        <v>838</v>
      </c>
      <c r="E78" s="3">
        <v>830</v>
      </c>
      <c r="F78" s="3">
        <v>747</v>
      </c>
      <c r="G78" s="3" t="s">
        <v>28</v>
      </c>
      <c r="H78" s="3" t="s">
        <v>28</v>
      </c>
      <c r="I78" s="3" t="s">
        <v>28</v>
      </c>
      <c r="J78" s="3" t="s">
        <v>28</v>
      </c>
      <c r="K78" s="3" t="s">
        <v>28</v>
      </c>
      <c r="L78" s="3" t="s">
        <v>28</v>
      </c>
      <c r="M78" s="3" t="s">
        <v>28</v>
      </c>
    </row>
    <row r="79" spans="1:13" ht="51" x14ac:dyDescent="0.25">
      <c r="A79" s="8" t="s">
        <v>292</v>
      </c>
      <c r="B79" s="5" t="s">
        <v>135</v>
      </c>
      <c r="C79" s="5" t="s">
        <v>79</v>
      </c>
      <c r="D79" s="3">
        <v>6.4</v>
      </c>
      <c r="E79" s="3">
        <v>6.4</v>
      </c>
      <c r="F79" s="3">
        <v>5.3</v>
      </c>
      <c r="G79" s="3" t="s">
        <v>28</v>
      </c>
      <c r="H79" s="3" t="s">
        <v>28</v>
      </c>
      <c r="I79" s="3" t="s">
        <v>28</v>
      </c>
      <c r="J79" s="3" t="s">
        <v>28</v>
      </c>
      <c r="K79" s="3" t="s">
        <v>28</v>
      </c>
      <c r="L79" s="3" t="s">
        <v>28</v>
      </c>
      <c r="M79" s="3" t="s">
        <v>28</v>
      </c>
    </row>
    <row r="80" spans="1:13" ht="51" x14ac:dyDescent="0.25">
      <c r="A80" s="8" t="s">
        <v>293</v>
      </c>
      <c r="B80" s="5" t="s">
        <v>95</v>
      </c>
      <c r="C80" s="5" t="s">
        <v>79</v>
      </c>
      <c r="D80" s="3">
        <v>1.6</v>
      </c>
      <c r="E80" s="3">
        <v>1.5</v>
      </c>
      <c r="F80" s="3">
        <v>0.5</v>
      </c>
      <c r="G80" s="3" t="s">
        <v>28</v>
      </c>
      <c r="H80" s="3" t="s">
        <v>28</v>
      </c>
      <c r="I80" s="3" t="s">
        <v>28</v>
      </c>
      <c r="J80" s="3" t="s">
        <v>28</v>
      </c>
      <c r="K80" s="3" t="s">
        <v>28</v>
      </c>
      <c r="L80" s="3" t="s">
        <v>28</v>
      </c>
      <c r="M80" s="3" t="s">
        <v>28</v>
      </c>
    </row>
    <row r="81" spans="1:13" ht="38.25" x14ac:dyDescent="0.25">
      <c r="A81" s="8" t="s">
        <v>294</v>
      </c>
      <c r="B81" s="5" t="s">
        <v>136</v>
      </c>
      <c r="C81" s="5" t="s">
        <v>84</v>
      </c>
      <c r="D81" s="3" t="s">
        <v>28</v>
      </c>
      <c r="E81" s="3" t="s">
        <v>28</v>
      </c>
      <c r="F81" s="3">
        <v>759</v>
      </c>
      <c r="G81" s="3" t="s">
        <v>28</v>
      </c>
      <c r="H81" s="3" t="s">
        <v>28</v>
      </c>
      <c r="I81" s="3" t="s">
        <v>28</v>
      </c>
      <c r="J81" s="3" t="s">
        <v>28</v>
      </c>
      <c r="K81" s="3" t="s">
        <v>28</v>
      </c>
      <c r="L81" s="3" t="s">
        <v>28</v>
      </c>
      <c r="M81" s="3" t="s">
        <v>28</v>
      </c>
    </row>
    <row r="82" spans="1:13" ht="51" x14ac:dyDescent="0.25">
      <c r="A82" s="8" t="s">
        <v>295</v>
      </c>
      <c r="B82" s="5" t="s">
        <v>137</v>
      </c>
      <c r="C82" s="5" t="s">
        <v>84</v>
      </c>
      <c r="D82" s="3" t="s">
        <v>28</v>
      </c>
      <c r="E82" s="3" t="s">
        <v>28</v>
      </c>
      <c r="F82" s="3">
        <v>77</v>
      </c>
      <c r="G82" s="3" t="s">
        <v>28</v>
      </c>
      <c r="H82" s="3" t="s">
        <v>28</v>
      </c>
      <c r="I82" s="3" t="s">
        <v>28</v>
      </c>
      <c r="J82" s="3" t="s">
        <v>28</v>
      </c>
      <c r="K82" s="3" t="s">
        <v>28</v>
      </c>
      <c r="L82" s="3" t="s">
        <v>28</v>
      </c>
      <c r="M82" s="3" t="s">
        <v>28</v>
      </c>
    </row>
    <row r="83" spans="1:13" ht="51" x14ac:dyDescent="0.25">
      <c r="A83" s="8" t="s">
        <v>296</v>
      </c>
      <c r="B83" s="5" t="s">
        <v>138</v>
      </c>
      <c r="C83" s="5" t="s">
        <v>82</v>
      </c>
      <c r="D83" s="3" t="s">
        <v>28</v>
      </c>
      <c r="E83" s="3" t="s">
        <v>28</v>
      </c>
      <c r="F83" s="3">
        <v>1718</v>
      </c>
      <c r="G83" s="3" t="s">
        <v>28</v>
      </c>
      <c r="H83" s="3" t="s">
        <v>28</v>
      </c>
      <c r="I83" s="3" t="s">
        <v>28</v>
      </c>
      <c r="J83" s="3" t="s">
        <v>28</v>
      </c>
      <c r="K83" s="3" t="s">
        <v>28</v>
      </c>
      <c r="L83" s="3" t="s">
        <v>28</v>
      </c>
      <c r="M83" s="3" t="s">
        <v>28</v>
      </c>
    </row>
    <row r="84" spans="1:13" ht="76.5" x14ac:dyDescent="0.25">
      <c r="A84" s="8" t="s">
        <v>297</v>
      </c>
      <c r="B84" s="5" t="s">
        <v>139</v>
      </c>
      <c r="C84" s="5" t="s">
        <v>84</v>
      </c>
      <c r="D84" s="3" t="s">
        <v>28</v>
      </c>
      <c r="E84" s="3" t="s">
        <v>28</v>
      </c>
      <c r="F84" s="3">
        <v>6</v>
      </c>
      <c r="G84" s="3" t="s">
        <v>28</v>
      </c>
      <c r="H84" s="3" t="s">
        <v>28</v>
      </c>
      <c r="I84" s="3" t="s">
        <v>28</v>
      </c>
      <c r="J84" s="3" t="s">
        <v>28</v>
      </c>
      <c r="K84" s="3" t="s">
        <v>28</v>
      </c>
      <c r="L84" s="3" t="s">
        <v>28</v>
      </c>
      <c r="M84" s="3" t="s">
        <v>28</v>
      </c>
    </row>
    <row r="85" spans="1:13" ht="76.5" x14ac:dyDescent="0.25">
      <c r="A85" s="8" t="s">
        <v>298</v>
      </c>
      <c r="B85" s="5" t="s">
        <v>85</v>
      </c>
      <c r="C85" s="5" t="s">
        <v>79</v>
      </c>
      <c r="D85" s="3" t="s">
        <v>28</v>
      </c>
      <c r="E85" s="3">
        <v>25.5</v>
      </c>
      <c r="F85" s="3">
        <v>37.1</v>
      </c>
      <c r="G85" s="3" t="s">
        <v>28</v>
      </c>
      <c r="H85" s="3" t="s">
        <v>28</v>
      </c>
      <c r="I85" s="3" t="s">
        <v>28</v>
      </c>
      <c r="J85" s="3" t="s">
        <v>28</v>
      </c>
      <c r="K85" s="3" t="s">
        <v>28</v>
      </c>
      <c r="L85" s="3" t="s">
        <v>28</v>
      </c>
      <c r="M85" s="3" t="s">
        <v>28</v>
      </c>
    </row>
    <row r="86" spans="1:13" ht="76.5" x14ac:dyDescent="0.25">
      <c r="A86" s="8" t="s">
        <v>299</v>
      </c>
      <c r="B86" s="5" t="s">
        <v>140</v>
      </c>
      <c r="C86" s="5" t="s">
        <v>79</v>
      </c>
      <c r="D86" s="3" t="s">
        <v>28</v>
      </c>
      <c r="E86" s="3" t="s">
        <v>28</v>
      </c>
      <c r="F86" s="3">
        <v>2.6</v>
      </c>
      <c r="G86" s="3" t="s">
        <v>28</v>
      </c>
      <c r="H86" s="3" t="s">
        <v>28</v>
      </c>
      <c r="I86" s="3" t="s">
        <v>28</v>
      </c>
      <c r="J86" s="3" t="s">
        <v>28</v>
      </c>
      <c r="K86" s="3" t="s">
        <v>28</v>
      </c>
      <c r="L86" s="3" t="s">
        <v>28</v>
      </c>
      <c r="M86" s="3" t="s">
        <v>28</v>
      </c>
    </row>
    <row r="87" spans="1:13" ht="38.25" x14ac:dyDescent="0.25">
      <c r="A87" s="8" t="s">
        <v>300</v>
      </c>
      <c r="B87" s="5" t="s">
        <v>141</v>
      </c>
      <c r="C87" s="5" t="s">
        <v>84</v>
      </c>
      <c r="D87" s="3" t="s">
        <v>28</v>
      </c>
      <c r="E87" s="3">
        <v>10</v>
      </c>
      <c r="F87" s="3">
        <v>11</v>
      </c>
      <c r="G87" s="3" t="s">
        <v>28</v>
      </c>
      <c r="H87" s="3" t="s">
        <v>28</v>
      </c>
      <c r="I87" s="3" t="s">
        <v>28</v>
      </c>
      <c r="J87" s="3" t="s">
        <v>28</v>
      </c>
      <c r="K87" s="3" t="s">
        <v>28</v>
      </c>
      <c r="L87" s="3" t="s">
        <v>28</v>
      </c>
      <c r="M87" s="3" t="s">
        <v>28</v>
      </c>
    </row>
    <row r="88" spans="1:13" ht="38.25" x14ac:dyDescent="0.25">
      <c r="A88" s="8" t="s">
        <v>301</v>
      </c>
      <c r="B88" s="5" t="s">
        <v>142</v>
      </c>
      <c r="C88" s="5" t="s">
        <v>84</v>
      </c>
      <c r="D88" s="3" t="s">
        <v>28</v>
      </c>
      <c r="E88" s="3">
        <v>1</v>
      </c>
      <c r="F88" s="3">
        <v>1</v>
      </c>
      <c r="G88" s="3" t="s">
        <v>28</v>
      </c>
      <c r="H88" s="3" t="s">
        <v>28</v>
      </c>
      <c r="I88" s="3" t="s">
        <v>28</v>
      </c>
      <c r="J88" s="3" t="s">
        <v>28</v>
      </c>
      <c r="K88" s="3" t="s">
        <v>28</v>
      </c>
      <c r="L88" s="3" t="s">
        <v>28</v>
      </c>
      <c r="M88" s="3" t="s">
        <v>28</v>
      </c>
    </row>
    <row r="89" spans="1:13" ht="38.25" x14ac:dyDescent="0.25">
      <c r="A89" s="8" t="s">
        <v>302</v>
      </c>
      <c r="B89" s="5" t="s">
        <v>143</v>
      </c>
      <c r="C89" s="5" t="s">
        <v>84</v>
      </c>
      <c r="D89" s="3" t="s">
        <v>28</v>
      </c>
      <c r="E89" s="3">
        <v>9</v>
      </c>
      <c r="F89" s="3">
        <v>11</v>
      </c>
      <c r="G89" s="3" t="s">
        <v>28</v>
      </c>
      <c r="H89" s="3" t="s">
        <v>28</v>
      </c>
      <c r="I89" s="3" t="s">
        <v>28</v>
      </c>
      <c r="J89" s="3" t="s">
        <v>28</v>
      </c>
      <c r="K89" s="3" t="s">
        <v>28</v>
      </c>
      <c r="L89" s="3" t="s">
        <v>28</v>
      </c>
      <c r="M89" s="3" t="s">
        <v>28</v>
      </c>
    </row>
    <row r="90" spans="1:13" ht="63.75" x14ac:dyDescent="0.25">
      <c r="A90" s="8" t="s">
        <v>303</v>
      </c>
      <c r="B90" s="5" t="s">
        <v>144</v>
      </c>
      <c r="C90" s="5" t="s">
        <v>79</v>
      </c>
      <c r="D90" s="3" t="s">
        <v>28</v>
      </c>
      <c r="E90" s="3" t="s">
        <v>28</v>
      </c>
      <c r="F90" s="3">
        <v>100</v>
      </c>
      <c r="G90" s="3" t="s">
        <v>28</v>
      </c>
      <c r="H90" s="3" t="s">
        <v>28</v>
      </c>
      <c r="I90" s="3" t="s">
        <v>28</v>
      </c>
      <c r="J90" s="3" t="s">
        <v>28</v>
      </c>
      <c r="K90" s="3" t="s">
        <v>28</v>
      </c>
      <c r="L90" s="3" t="s">
        <v>28</v>
      </c>
      <c r="M90" s="3" t="s">
        <v>28</v>
      </c>
    </row>
    <row r="91" spans="1:13" ht="76.5" x14ac:dyDescent="0.25">
      <c r="A91" s="8" t="s">
        <v>304</v>
      </c>
      <c r="B91" s="5" t="s">
        <v>145</v>
      </c>
      <c r="C91" s="5" t="s">
        <v>79</v>
      </c>
      <c r="D91" s="3" t="s">
        <v>28</v>
      </c>
      <c r="E91" s="3" t="s">
        <v>28</v>
      </c>
      <c r="F91" s="3">
        <v>0.5</v>
      </c>
      <c r="G91" s="3" t="s">
        <v>28</v>
      </c>
      <c r="H91" s="3" t="s">
        <v>28</v>
      </c>
      <c r="I91" s="3" t="s">
        <v>28</v>
      </c>
      <c r="J91" s="3" t="s">
        <v>28</v>
      </c>
      <c r="K91" s="3" t="s">
        <v>28</v>
      </c>
      <c r="L91" s="3" t="s">
        <v>28</v>
      </c>
      <c r="M91" s="3" t="s">
        <v>28</v>
      </c>
    </row>
    <row r="92" spans="1:13" ht="51" x14ac:dyDescent="0.25">
      <c r="A92" s="8" t="s">
        <v>305</v>
      </c>
      <c r="B92" s="5" t="s">
        <v>146</v>
      </c>
      <c r="C92" s="5" t="s">
        <v>79</v>
      </c>
      <c r="D92" s="3" t="s">
        <v>28</v>
      </c>
      <c r="E92" s="3" t="s">
        <v>28</v>
      </c>
      <c r="F92" s="3">
        <v>100</v>
      </c>
      <c r="G92" s="3" t="s">
        <v>28</v>
      </c>
      <c r="H92" s="3" t="s">
        <v>28</v>
      </c>
      <c r="I92" s="3" t="s">
        <v>28</v>
      </c>
      <c r="J92" s="3" t="s">
        <v>28</v>
      </c>
      <c r="K92" s="3" t="s">
        <v>28</v>
      </c>
      <c r="L92" s="3" t="s">
        <v>28</v>
      </c>
      <c r="M92" s="3" t="s">
        <v>28</v>
      </c>
    </row>
    <row r="93" spans="1:13" ht="25.5" x14ac:dyDescent="0.25">
      <c r="A93" s="8" t="s">
        <v>306</v>
      </c>
      <c r="B93" s="5" t="s">
        <v>147</v>
      </c>
      <c r="C93" s="5" t="s">
        <v>79</v>
      </c>
      <c r="D93" s="3" t="s">
        <v>28</v>
      </c>
      <c r="E93" s="3" t="s">
        <v>28</v>
      </c>
      <c r="F93" s="3">
        <v>100</v>
      </c>
      <c r="G93" s="3" t="s">
        <v>28</v>
      </c>
      <c r="H93" s="3" t="s">
        <v>28</v>
      </c>
      <c r="I93" s="3" t="s">
        <v>28</v>
      </c>
      <c r="J93" s="3" t="s">
        <v>28</v>
      </c>
      <c r="K93" s="3" t="s">
        <v>28</v>
      </c>
      <c r="L93" s="3" t="s">
        <v>28</v>
      </c>
      <c r="M93" s="3" t="s">
        <v>28</v>
      </c>
    </row>
    <row r="94" spans="1:13" ht="25.5" x14ac:dyDescent="0.25">
      <c r="A94" s="8" t="s">
        <v>307</v>
      </c>
      <c r="B94" s="5" t="s">
        <v>148</v>
      </c>
      <c r="C94" s="5" t="s">
        <v>79</v>
      </c>
      <c r="D94" s="3" t="s">
        <v>28</v>
      </c>
      <c r="E94" s="3" t="s">
        <v>28</v>
      </c>
      <c r="F94" s="3">
        <v>16.8</v>
      </c>
      <c r="G94" s="3" t="s">
        <v>28</v>
      </c>
      <c r="H94" s="3" t="s">
        <v>28</v>
      </c>
      <c r="I94" s="3" t="s">
        <v>28</v>
      </c>
      <c r="J94" s="3" t="s">
        <v>28</v>
      </c>
      <c r="K94" s="3" t="s">
        <v>28</v>
      </c>
      <c r="L94" s="3" t="s">
        <v>28</v>
      </c>
      <c r="M94" s="3" t="s">
        <v>28</v>
      </c>
    </row>
    <row r="95" spans="1:13" ht="76.5" x14ac:dyDescent="0.25">
      <c r="A95" s="8" t="s">
        <v>308</v>
      </c>
      <c r="B95" s="5" t="s">
        <v>149</v>
      </c>
      <c r="C95" s="5" t="s">
        <v>79</v>
      </c>
      <c r="D95" s="3" t="s">
        <v>28</v>
      </c>
      <c r="E95" s="3" t="s">
        <v>28</v>
      </c>
      <c r="F95" s="3">
        <v>24.7</v>
      </c>
      <c r="G95" s="3" t="s">
        <v>28</v>
      </c>
      <c r="H95" s="3" t="s">
        <v>28</v>
      </c>
      <c r="I95" s="3" t="s">
        <v>28</v>
      </c>
      <c r="J95" s="3" t="s">
        <v>28</v>
      </c>
      <c r="K95" s="3" t="s">
        <v>28</v>
      </c>
      <c r="L95" s="3" t="s">
        <v>28</v>
      </c>
      <c r="M95" s="3" t="s">
        <v>28</v>
      </c>
    </row>
    <row r="96" spans="1:13" ht="64.5" x14ac:dyDescent="0.25">
      <c r="A96" s="8" t="s">
        <v>309</v>
      </c>
      <c r="B96" s="13" t="s">
        <v>394</v>
      </c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 ht="63.75" x14ac:dyDescent="0.25">
      <c r="A97" s="8" t="s">
        <v>310</v>
      </c>
      <c r="B97" s="5" t="s">
        <v>395</v>
      </c>
      <c r="C97" s="5" t="s">
        <v>79</v>
      </c>
      <c r="D97" s="3">
        <v>67</v>
      </c>
      <c r="E97" s="3">
        <v>68.5</v>
      </c>
      <c r="F97" s="3">
        <v>77</v>
      </c>
      <c r="G97" s="3" t="s">
        <v>28</v>
      </c>
      <c r="H97" s="3" t="s">
        <v>28</v>
      </c>
      <c r="I97" s="3" t="s">
        <v>28</v>
      </c>
      <c r="J97" s="3" t="s">
        <v>28</v>
      </c>
      <c r="K97" s="3" t="s">
        <v>28</v>
      </c>
      <c r="L97" s="3" t="s">
        <v>28</v>
      </c>
      <c r="M97" s="3" t="s">
        <v>28</v>
      </c>
    </row>
    <row r="98" spans="1:13" ht="76.5" x14ac:dyDescent="0.25">
      <c r="A98" s="8" t="s">
        <v>311</v>
      </c>
      <c r="B98" s="5" t="s">
        <v>150</v>
      </c>
      <c r="C98" s="5" t="s">
        <v>79</v>
      </c>
      <c r="D98" s="3">
        <v>75</v>
      </c>
      <c r="E98" s="3">
        <v>100</v>
      </c>
      <c r="F98" s="3">
        <v>100</v>
      </c>
      <c r="G98" s="3" t="s">
        <v>28</v>
      </c>
      <c r="H98" s="3" t="s">
        <v>28</v>
      </c>
      <c r="I98" s="3" t="s">
        <v>28</v>
      </c>
      <c r="J98" s="3" t="s">
        <v>28</v>
      </c>
      <c r="K98" s="3" t="s">
        <v>28</v>
      </c>
      <c r="L98" s="3" t="s">
        <v>28</v>
      </c>
      <c r="M98" s="3" t="s">
        <v>28</v>
      </c>
    </row>
    <row r="99" spans="1:13" ht="63.75" x14ac:dyDescent="0.25">
      <c r="A99" s="8" t="s">
        <v>312</v>
      </c>
      <c r="B99" s="5" t="s">
        <v>151</v>
      </c>
      <c r="C99" s="5" t="s">
        <v>79</v>
      </c>
      <c r="D99" s="3">
        <v>1.9</v>
      </c>
      <c r="E99" s="3">
        <v>2</v>
      </c>
      <c r="F99" s="3">
        <v>2.1</v>
      </c>
      <c r="G99" s="3" t="s">
        <v>28</v>
      </c>
      <c r="H99" s="3" t="s">
        <v>28</v>
      </c>
      <c r="I99" s="3" t="s">
        <v>28</v>
      </c>
      <c r="J99" s="3" t="s">
        <v>28</v>
      </c>
      <c r="K99" s="3" t="s">
        <v>28</v>
      </c>
      <c r="L99" s="3" t="s">
        <v>28</v>
      </c>
      <c r="M99" s="3" t="s">
        <v>28</v>
      </c>
    </row>
    <row r="100" spans="1:13" ht="102" x14ac:dyDescent="0.25">
      <c r="A100" s="8" t="s">
        <v>313</v>
      </c>
      <c r="B100" s="5" t="s">
        <v>152</v>
      </c>
      <c r="C100" s="5" t="s">
        <v>79</v>
      </c>
      <c r="D100" s="3">
        <v>10</v>
      </c>
      <c r="E100" s="3">
        <v>10</v>
      </c>
      <c r="F100" s="3">
        <v>15</v>
      </c>
      <c r="G100" s="3" t="s">
        <v>28</v>
      </c>
      <c r="H100" s="3" t="s">
        <v>28</v>
      </c>
      <c r="I100" s="3" t="s">
        <v>28</v>
      </c>
      <c r="J100" s="3" t="s">
        <v>28</v>
      </c>
      <c r="K100" s="3" t="s">
        <v>28</v>
      </c>
      <c r="L100" s="3" t="s">
        <v>28</v>
      </c>
      <c r="M100" s="3" t="s">
        <v>28</v>
      </c>
    </row>
    <row r="101" spans="1:13" ht="89.25" x14ac:dyDescent="0.25">
      <c r="A101" s="8" t="s">
        <v>314</v>
      </c>
      <c r="B101" s="5" t="s">
        <v>153</v>
      </c>
      <c r="C101" s="5" t="s">
        <v>79</v>
      </c>
      <c r="D101" s="3">
        <v>67</v>
      </c>
      <c r="E101" s="3">
        <v>70</v>
      </c>
      <c r="F101" s="3">
        <v>75</v>
      </c>
      <c r="G101" s="3" t="s">
        <v>28</v>
      </c>
      <c r="H101" s="3" t="s">
        <v>28</v>
      </c>
      <c r="I101" s="3" t="s">
        <v>28</v>
      </c>
      <c r="J101" s="3" t="s">
        <v>28</v>
      </c>
      <c r="K101" s="3" t="s">
        <v>28</v>
      </c>
      <c r="L101" s="3" t="s">
        <v>28</v>
      </c>
      <c r="M101" s="3" t="s">
        <v>28</v>
      </c>
    </row>
    <row r="102" spans="1:13" ht="25.5" x14ac:dyDescent="0.25">
      <c r="A102" s="8" t="s">
        <v>315</v>
      </c>
      <c r="B102" s="5" t="s">
        <v>154</v>
      </c>
      <c r="C102" s="5" t="s">
        <v>82</v>
      </c>
      <c r="D102" s="3">
        <v>1400</v>
      </c>
      <c r="E102" s="3">
        <v>1400</v>
      </c>
      <c r="F102" s="3">
        <v>2030</v>
      </c>
      <c r="G102" s="3" t="s">
        <v>28</v>
      </c>
      <c r="H102" s="3" t="s">
        <v>28</v>
      </c>
      <c r="I102" s="3" t="s">
        <v>28</v>
      </c>
      <c r="J102" s="3" t="s">
        <v>28</v>
      </c>
      <c r="K102" s="3" t="s">
        <v>28</v>
      </c>
      <c r="L102" s="3" t="s">
        <v>28</v>
      </c>
      <c r="M102" s="3" t="s">
        <v>28</v>
      </c>
    </row>
    <row r="103" spans="1:13" ht="63.75" x14ac:dyDescent="0.25">
      <c r="A103" s="8" t="s">
        <v>316</v>
      </c>
      <c r="B103" s="5" t="s">
        <v>155</v>
      </c>
      <c r="C103" s="5" t="s">
        <v>79</v>
      </c>
      <c r="D103" s="3">
        <v>15</v>
      </c>
      <c r="E103" s="3">
        <v>15</v>
      </c>
      <c r="F103" s="3">
        <v>23</v>
      </c>
      <c r="G103" s="3" t="s">
        <v>28</v>
      </c>
      <c r="H103" s="3" t="s">
        <v>28</v>
      </c>
      <c r="I103" s="3" t="s">
        <v>28</v>
      </c>
      <c r="J103" s="3" t="s">
        <v>28</v>
      </c>
      <c r="K103" s="3" t="s">
        <v>28</v>
      </c>
      <c r="L103" s="3" t="s">
        <v>28</v>
      </c>
      <c r="M103" s="3" t="s">
        <v>28</v>
      </c>
    </row>
    <row r="104" spans="1:13" ht="153.75" x14ac:dyDescent="0.25">
      <c r="A104" s="8" t="s">
        <v>317</v>
      </c>
      <c r="B104" s="13" t="s">
        <v>383</v>
      </c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1:13" ht="51" x14ac:dyDescent="0.25">
      <c r="A105" s="8" t="s">
        <v>318</v>
      </c>
      <c r="B105" s="5" t="s">
        <v>90</v>
      </c>
      <c r="C105" s="5" t="s">
        <v>82</v>
      </c>
      <c r="D105" s="3" t="s">
        <v>28</v>
      </c>
      <c r="E105" s="3">
        <v>1050</v>
      </c>
      <c r="F105" s="3">
        <v>1336</v>
      </c>
      <c r="G105" s="3">
        <v>1100</v>
      </c>
      <c r="H105" s="3" t="s">
        <v>28</v>
      </c>
      <c r="I105" s="3" t="s">
        <v>28</v>
      </c>
      <c r="J105" s="3" t="s">
        <v>28</v>
      </c>
      <c r="K105" s="3" t="s">
        <v>28</v>
      </c>
      <c r="L105" s="3" t="s">
        <v>28</v>
      </c>
      <c r="M105" s="3" t="s">
        <v>28</v>
      </c>
    </row>
    <row r="106" spans="1:13" ht="76.5" x14ac:dyDescent="0.25">
      <c r="A106" s="8" t="s">
        <v>319</v>
      </c>
      <c r="B106" s="5" t="s">
        <v>384</v>
      </c>
      <c r="C106" s="5" t="s">
        <v>79</v>
      </c>
      <c r="D106" s="3" t="s">
        <v>28</v>
      </c>
      <c r="E106" s="3">
        <v>100</v>
      </c>
      <c r="F106" s="3">
        <v>100</v>
      </c>
      <c r="G106" s="3">
        <v>100</v>
      </c>
      <c r="H106" s="3" t="s">
        <v>28</v>
      </c>
      <c r="I106" s="3" t="s">
        <v>28</v>
      </c>
      <c r="J106" s="3" t="s">
        <v>28</v>
      </c>
      <c r="K106" s="3" t="s">
        <v>28</v>
      </c>
      <c r="L106" s="3" t="s">
        <v>28</v>
      </c>
      <c r="M106" s="3" t="s">
        <v>28</v>
      </c>
    </row>
    <row r="107" spans="1:13" ht="63.75" x14ac:dyDescent="0.25">
      <c r="A107" s="8" t="s">
        <v>320</v>
      </c>
      <c r="B107" s="5" t="s">
        <v>156</v>
      </c>
      <c r="C107" s="5" t="s">
        <v>82</v>
      </c>
      <c r="D107" s="3" t="s">
        <v>28</v>
      </c>
      <c r="E107" s="3">
        <v>1</v>
      </c>
      <c r="F107" s="3">
        <v>1</v>
      </c>
      <c r="G107" s="3">
        <v>1</v>
      </c>
      <c r="H107" s="3" t="s">
        <v>28</v>
      </c>
      <c r="I107" s="3" t="s">
        <v>28</v>
      </c>
      <c r="J107" s="3" t="s">
        <v>28</v>
      </c>
      <c r="K107" s="3" t="s">
        <v>28</v>
      </c>
      <c r="L107" s="3" t="s">
        <v>28</v>
      </c>
      <c r="M107" s="3" t="s">
        <v>28</v>
      </c>
    </row>
    <row r="108" spans="1:13" ht="76.5" x14ac:dyDescent="0.25">
      <c r="A108" s="8" t="s">
        <v>321</v>
      </c>
      <c r="B108" s="5" t="s">
        <v>157</v>
      </c>
      <c r="C108" s="5" t="s">
        <v>158</v>
      </c>
      <c r="D108" s="3" t="s">
        <v>28</v>
      </c>
      <c r="E108" s="3">
        <v>2500</v>
      </c>
      <c r="F108" s="3">
        <v>4100</v>
      </c>
      <c r="G108" s="3">
        <v>4100</v>
      </c>
      <c r="H108" s="3" t="s">
        <v>28</v>
      </c>
      <c r="I108" s="3" t="s">
        <v>28</v>
      </c>
      <c r="J108" s="3" t="s">
        <v>28</v>
      </c>
      <c r="K108" s="3" t="s">
        <v>28</v>
      </c>
      <c r="L108" s="3" t="s">
        <v>28</v>
      </c>
      <c r="M108" s="3" t="s">
        <v>28</v>
      </c>
    </row>
    <row r="109" spans="1:13" ht="114.75" x14ac:dyDescent="0.25">
      <c r="A109" s="8" t="s">
        <v>322</v>
      </c>
      <c r="B109" s="5" t="s">
        <v>159</v>
      </c>
      <c r="C109" s="5" t="s">
        <v>79</v>
      </c>
      <c r="D109" s="3" t="s">
        <v>28</v>
      </c>
      <c r="E109" s="3">
        <v>50</v>
      </c>
      <c r="F109" s="3">
        <v>50</v>
      </c>
      <c r="G109" s="3">
        <v>63.8</v>
      </c>
      <c r="H109" s="3" t="s">
        <v>28</v>
      </c>
      <c r="I109" s="3" t="s">
        <v>28</v>
      </c>
      <c r="J109" s="3" t="s">
        <v>28</v>
      </c>
      <c r="K109" s="3" t="s">
        <v>28</v>
      </c>
      <c r="L109" s="3" t="s">
        <v>28</v>
      </c>
      <c r="M109" s="3" t="s">
        <v>28</v>
      </c>
    </row>
    <row r="110" spans="1:13" ht="140.25" x14ac:dyDescent="0.25">
      <c r="A110" s="8" t="s">
        <v>323</v>
      </c>
      <c r="B110" s="5" t="s">
        <v>160</v>
      </c>
      <c r="C110" s="5" t="s">
        <v>79</v>
      </c>
      <c r="D110" s="3" t="s">
        <v>28</v>
      </c>
      <c r="E110" s="3">
        <v>5</v>
      </c>
      <c r="F110" s="3">
        <v>10</v>
      </c>
      <c r="G110" s="3">
        <v>15</v>
      </c>
      <c r="H110" s="3" t="s">
        <v>28</v>
      </c>
      <c r="I110" s="3" t="s">
        <v>28</v>
      </c>
      <c r="J110" s="3" t="s">
        <v>28</v>
      </c>
      <c r="K110" s="3" t="s">
        <v>28</v>
      </c>
      <c r="L110" s="3" t="s">
        <v>28</v>
      </c>
      <c r="M110" s="3" t="s">
        <v>28</v>
      </c>
    </row>
    <row r="111" spans="1:13" ht="127.5" x14ac:dyDescent="0.25">
      <c r="A111" s="8" t="s">
        <v>324</v>
      </c>
      <c r="B111" s="5" t="s">
        <v>385</v>
      </c>
      <c r="C111" s="5" t="s">
        <v>79</v>
      </c>
      <c r="D111" s="3" t="s">
        <v>28</v>
      </c>
      <c r="E111" s="3">
        <v>0</v>
      </c>
      <c r="F111" s="3">
        <v>3</v>
      </c>
      <c r="G111" s="3">
        <v>5</v>
      </c>
      <c r="H111" s="3" t="s">
        <v>28</v>
      </c>
      <c r="I111" s="3" t="s">
        <v>28</v>
      </c>
      <c r="J111" s="3" t="s">
        <v>28</v>
      </c>
      <c r="K111" s="3" t="s">
        <v>28</v>
      </c>
      <c r="L111" s="3" t="s">
        <v>28</v>
      </c>
      <c r="M111" s="3" t="s">
        <v>28</v>
      </c>
    </row>
    <row r="112" spans="1:13" ht="51.75" x14ac:dyDescent="0.25">
      <c r="A112" s="8" t="s">
        <v>325</v>
      </c>
      <c r="B112" s="13" t="s">
        <v>396</v>
      </c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1:13" ht="25.5" x14ac:dyDescent="0.25">
      <c r="A113" s="8" t="s">
        <v>326</v>
      </c>
      <c r="B113" s="5" t="s">
        <v>161</v>
      </c>
      <c r="C113" s="5" t="s">
        <v>82</v>
      </c>
      <c r="D113" s="3">
        <v>21</v>
      </c>
      <c r="E113" s="3">
        <v>70</v>
      </c>
      <c r="F113" s="3">
        <v>77</v>
      </c>
      <c r="G113" s="3">
        <v>29</v>
      </c>
      <c r="H113" s="5"/>
      <c r="I113" s="5"/>
      <c r="J113" s="5"/>
      <c r="K113" s="5"/>
      <c r="L113" s="5"/>
      <c r="M113" s="5"/>
    </row>
    <row r="114" spans="1:13" ht="25.5" x14ac:dyDescent="0.25">
      <c r="A114" s="8" t="s">
        <v>327</v>
      </c>
      <c r="B114" s="5" t="s">
        <v>162</v>
      </c>
      <c r="C114" s="5" t="s">
        <v>109</v>
      </c>
      <c r="D114" s="3">
        <v>138.19999999999999</v>
      </c>
      <c r="E114" s="3">
        <v>353</v>
      </c>
      <c r="F114" s="3">
        <v>363.7</v>
      </c>
      <c r="G114" s="3">
        <v>210.8</v>
      </c>
      <c r="H114" s="3" t="s">
        <v>28</v>
      </c>
      <c r="I114" s="3" t="s">
        <v>28</v>
      </c>
      <c r="J114" s="3" t="s">
        <v>28</v>
      </c>
      <c r="K114" s="3" t="s">
        <v>28</v>
      </c>
      <c r="L114" s="3" t="s">
        <v>28</v>
      </c>
      <c r="M114" s="3" t="s">
        <v>28</v>
      </c>
    </row>
    <row r="115" spans="1:13" x14ac:dyDescent="0.25">
      <c r="A115" s="8" t="s">
        <v>328</v>
      </c>
      <c r="B115" s="5" t="s">
        <v>110</v>
      </c>
      <c r="C115" s="5" t="s">
        <v>111</v>
      </c>
      <c r="D115" s="3">
        <v>13.5</v>
      </c>
      <c r="E115" s="3">
        <v>10.1</v>
      </c>
      <c r="F115" s="3">
        <v>6.45</v>
      </c>
      <c r="G115" s="3">
        <v>12.6</v>
      </c>
      <c r="H115" s="3" t="s">
        <v>28</v>
      </c>
      <c r="I115" s="3" t="s">
        <v>28</v>
      </c>
      <c r="J115" s="3" t="s">
        <v>28</v>
      </c>
      <c r="K115" s="3" t="s">
        <v>28</v>
      </c>
      <c r="L115" s="3" t="s">
        <v>28</v>
      </c>
      <c r="M115" s="3" t="s">
        <v>28</v>
      </c>
    </row>
    <row r="116" spans="1:13" x14ac:dyDescent="0.25">
      <c r="A116" s="8" t="s">
        <v>329</v>
      </c>
      <c r="B116" s="5" t="s">
        <v>112</v>
      </c>
      <c r="C116" s="5" t="s">
        <v>111</v>
      </c>
      <c r="D116" s="3">
        <v>37.299999999999997</v>
      </c>
      <c r="E116" s="3">
        <v>23.89</v>
      </c>
      <c r="F116" s="3">
        <v>60</v>
      </c>
      <c r="G116" s="3">
        <v>33.92</v>
      </c>
      <c r="H116" s="3" t="s">
        <v>28</v>
      </c>
      <c r="I116" s="3" t="s">
        <v>28</v>
      </c>
      <c r="J116" s="3" t="s">
        <v>28</v>
      </c>
      <c r="K116" s="3" t="s">
        <v>28</v>
      </c>
      <c r="L116" s="3" t="s">
        <v>28</v>
      </c>
      <c r="M116" s="3" t="s">
        <v>28</v>
      </c>
    </row>
    <row r="117" spans="1:13" ht="38.25" x14ac:dyDescent="0.25">
      <c r="A117" s="8" t="s">
        <v>330</v>
      </c>
      <c r="B117" s="5" t="s">
        <v>163</v>
      </c>
      <c r="C117" s="5" t="s">
        <v>82</v>
      </c>
      <c r="D117" s="3">
        <v>4232</v>
      </c>
      <c r="E117" s="3">
        <v>7320</v>
      </c>
      <c r="F117" s="3">
        <v>8497</v>
      </c>
      <c r="G117" s="3">
        <v>4916</v>
      </c>
      <c r="H117" s="3" t="s">
        <v>28</v>
      </c>
      <c r="I117" s="3" t="s">
        <v>28</v>
      </c>
      <c r="J117" s="3" t="s">
        <v>28</v>
      </c>
      <c r="K117" s="3" t="s">
        <v>28</v>
      </c>
      <c r="L117" s="3" t="s">
        <v>28</v>
      </c>
      <c r="M117" s="3" t="s">
        <v>28</v>
      </c>
    </row>
    <row r="118" spans="1:13" ht="25.5" x14ac:dyDescent="0.25">
      <c r="A118" s="8" t="s">
        <v>331</v>
      </c>
      <c r="B118" s="5" t="s">
        <v>164</v>
      </c>
      <c r="C118" s="5" t="s">
        <v>84</v>
      </c>
      <c r="D118" s="3">
        <v>2186</v>
      </c>
      <c r="E118" s="3">
        <v>3961</v>
      </c>
      <c r="F118" s="3">
        <v>4458</v>
      </c>
      <c r="G118" s="3">
        <v>2594</v>
      </c>
      <c r="H118" s="3" t="s">
        <v>28</v>
      </c>
      <c r="I118" s="3" t="s">
        <v>28</v>
      </c>
      <c r="J118" s="3" t="s">
        <v>28</v>
      </c>
      <c r="K118" s="3" t="s">
        <v>28</v>
      </c>
      <c r="L118" s="3" t="s">
        <v>28</v>
      </c>
      <c r="M118" s="3" t="s">
        <v>28</v>
      </c>
    </row>
    <row r="119" spans="1:13" ht="127.5" x14ac:dyDescent="0.25">
      <c r="A119" s="8" t="s">
        <v>332</v>
      </c>
      <c r="B119" s="5" t="s">
        <v>397</v>
      </c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13" ht="38.25" x14ac:dyDescent="0.25">
      <c r="A120" s="8" t="s">
        <v>333</v>
      </c>
      <c r="B120" s="5" t="s">
        <v>165</v>
      </c>
      <c r="C120" s="5" t="s">
        <v>79</v>
      </c>
      <c r="D120" s="3" t="s">
        <v>28</v>
      </c>
      <c r="E120" s="3">
        <v>70</v>
      </c>
      <c r="F120" s="3">
        <v>0</v>
      </c>
      <c r="G120" s="3" t="s">
        <v>28</v>
      </c>
      <c r="H120" s="3" t="s">
        <v>28</v>
      </c>
      <c r="I120" s="3" t="s">
        <v>28</v>
      </c>
      <c r="J120" s="3" t="s">
        <v>28</v>
      </c>
      <c r="K120" s="3" t="s">
        <v>28</v>
      </c>
      <c r="L120" s="3" t="s">
        <v>28</v>
      </c>
      <c r="M120" s="3" t="s">
        <v>28</v>
      </c>
    </row>
    <row r="121" spans="1:13" ht="25.5" x14ac:dyDescent="0.25">
      <c r="A121" s="8" t="s">
        <v>334</v>
      </c>
      <c r="B121" s="5" t="s">
        <v>166</v>
      </c>
      <c r="C121" s="5" t="s">
        <v>79</v>
      </c>
      <c r="D121" s="3" t="s">
        <v>28</v>
      </c>
      <c r="E121" s="3">
        <v>10</v>
      </c>
      <c r="F121" s="3">
        <v>0</v>
      </c>
      <c r="G121" s="3" t="s">
        <v>28</v>
      </c>
      <c r="H121" s="3" t="s">
        <v>28</v>
      </c>
      <c r="I121" s="3" t="s">
        <v>28</v>
      </c>
      <c r="J121" s="3" t="s">
        <v>28</v>
      </c>
      <c r="K121" s="3" t="s">
        <v>28</v>
      </c>
      <c r="L121" s="3" t="s">
        <v>28</v>
      </c>
      <c r="M121" s="3" t="s">
        <v>28</v>
      </c>
    </row>
    <row r="122" spans="1:13" ht="25.5" x14ac:dyDescent="0.25">
      <c r="A122" s="8" t="s">
        <v>335</v>
      </c>
      <c r="B122" s="5" t="s">
        <v>167</v>
      </c>
      <c r="C122" s="5" t="s">
        <v>79</v>
      </c>
      <c r="D122" s="3" t="s">
        <v>28</v>
      </c>
      <c r="E122" s="3">
        <v>70</v>
      </c>
      <c r="F122" s="3">
        <v>0</v>
      </c>
      <c r="G122" s="3" t="s">
        <v>28</v>
      </c>
      <c r="H122" s="3" t="s">
        <v>28</v>
      </c>
      <c r="I122" s="3" t="s">
        <v>28</v>
      </c>
      <c r="J122" s="3" t="s">
        <v>28</v>
      </c>
      <c r="K122" s="3" t="s">
        <v>28</v>
      </c>
      <c r="L122" s="3" t="s">
        <v>28</v>
      </c>
      <c r="M122" s="3" t="s">
        <v>28</v>
      </c>
    </row>
    <row r="123" spans="1:13" ht="63.75" x14ac:dyDescent="0.25">
      <c r="A123" s="8" t="s">
        <v>336</v>
      </c>
      <c r="B123" s="5" t="s">
        <v>398</v>
      </c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1:13" ht="89.25" x14ac:dyDescent="0.25">
      <c r="A124" s="8" t="s">
        <v>337</v>
      </c>
      <c r="B124" s="5" t="s">
        <v>168</v>
      </c>
      <c r="C124" s="5" t="s">
        <v>79</v>
      </c>
      <c r="D124" s="3" t="s">
        <v>28</v>
      </c>
      <c r="E124" s="3" t="s">
        <v>28</v>
      </c>
      <c r="F124" s="3" t="s">
        <v>28</v>
      </c>
      <c r="G124" s="3" t="s">
        <v>31</v>
      </c>
      <c r="H124" s="3">
        <v>16</v>
      </c>
      <c r="I124" s="3">
        <v>20</v>
      </c>
      <c r="J124" s="3">
        <v>0</v>
      </c>
      <c r="K124" s="3">
        <v>0</v>
      </c>
      <c r="L124" s="3">
        <v>0</v>
      </c>
      <c r="M124" s="3">
        <v>0</v>
      </c>
    </row>
    <row r="125" spans="1:13" ht="89.25" x14ac:dyDescent="0.25">
      <c r="A125" s="8" t="s">
        <v>338</v>
      </c>
      <c r="B125" s="5" t="s">
        <v>169</v>
      </c>
      <c r="C125" s="5" t="s">
        <v>79</v>
      </c>
      <c r="D125" s="3" t="s">
        <v>28</v>
      </c>
      <c r="E125" s="3" t="s">
        <v>28</v>
      </c>
      <c r="F125" s="3" t="s">
        <v>28</v>
      </c>
      <c r="G125" s="3">
        <v>4</v>
      </c>
      <c r="H125" s="3">
        <v>0</v>
      </c>
      <c r="I125" s="3">
        <v>7</v>
      </c>
      <c r="J125" s="3">
        <v>0</v>
      </c>
      <c r="K125" s="3">
        <v>0</v>
      </c>
      <c r="L125" s="3">
        <v>0</v>
      </c>
      <c r="M125" s="3">
        <v>0</v>
      </c>
    </row>
    <row r="126" spans="1:13" ht="63.75" x14ac:dyDescent="0.25">
      <c r="A126" s="8" t="s">
        <v>339</v>
      </c>
      <c r="B126" s="5" t="s">
        <v>399</v>
      </c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1:13" ht="89.25" x14ac:dyDescent="0.25">
      <c r="A127" s="16"/>
      <c r="B127" s="5" t="s">
        <v>89</v>
      </c>
      <c r="C127" s="5" t="s">
        <v>84</v>
      </c>
      <c r="D127" s="3" t="s">
        <v>28</v>
      </c>
      <c r="E127" s="3" t="s">
        <v>28</v>
      </c>
      <c r="F127" s="3" t="s">
        <v>28</v>
      </c>
      <c r="G127" s="3">
        <v>660</v>
      </c>
      <c r="H127" s="3">
        <v>680</v>
      </c>
      <c r="I127" s="3">
        <v>705</v>
      </c>
      <c r="J127" s="3">
        <v>745</v>
      </c>
      <c r="K127" s="3">
        <v>826</v>
      </c>
      <c r="L127" s="3">
        <v>875</v>
      </c>
      <c r="M127" s="3">
        <v>927</v>
      </c>
    </row>
    <row r="128" spans="1:13" ht="165.75" x14ac:dyDescent="0.25">
      <c r="A128" s="8" t="s">
        <v>340</v>
      </c>
      <c r="B128" s="5" t="s">
        <v>400</v>
      </c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1:13" ht="89.25" x14ac:dyDescent="0.25">
      <c r="A129" s="16"/>
      <c r="B129" s="5" t="s">
        <v>80</v>
      </c>
      <c r="C129" s="5" t="s">
        <v>79</v>
      </c>
      <c r="D129" s="3" t="s">
        <v>28</v>
      </c>
      <c r="E129" s="3" t="s">
        <v>28</v>
      </c>
      <c r="F129" s="3" t="s">
        <v>28</v>
      </c>
      <c r="G129" s="3">
        <v>70.8</v>
      </c>
      <c r="H129" s="3">
        <v>69.2</v>
      </c>
      <c r="I129" s="3">
        <v>76.900000000000006</v>
      </c>
      <c r="J129" s="3">
        <v>81.099999999999994</v>
      </c>
      <c r="K129" s="3">
        <v>79.900000000000006</v>
      </c>
      <c r="L129" s="3">
        <v>79.900000000000006</v>
      </c>
      <c r="M129" s="3">
        <v>100</v>
      </c>
    </row>
    <row r="130" spans="1:13" ht="153" x14ac:dyDescent="0.25">
      <c r="A130" s="8" t="s">
        <v>341</v>
      </c>
      <c r="B130" s="5" t="s">
        <v>401</v>
      </c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1:13" ht="51" x14ac:dyDescent="0.25">
      <c r="A131" s="16"/>
      <c r="B131" s="5" t="s">
        <v>170</v>
      </c>
      <c r="C131" s="5" t="s">
        <v>84</v>
      </c>
      <c r="D131" s="3">
        <v>16</v>
      </c>
      <c r="E131" s="3">
        <v>16</v>
      </c>
      <c r="F131" s="3">
        <v>24</v>
      </c>
      <c r="G131" s="3">
        <v>24</v>
      </c>
      <c r="H131" s="3">
        <v>24</v>
      </c>
      <c r="I131" s="3">
        <v>24</v>
      </c>
      <c r="J131" s="3">
        <v>24</v>
      </c>
      <c r="K131" s="3">
        <v>24</v>
      </c>
      <c r="L131" s="3">
        <v>24</v>
      </c>
      <c r="M131" s="3">
        <v>24</v>
      </c>
    </row>
    <row r="132" spans="1:13" ht="153" x14ac:dyDescent="0.25">
      <c r="A132" s="8" t="s">
        <v>342</v>
      </c>
      <c r="B132" s="5" t="s">
        <v>402</v>
      </c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1:13" ht="25.5" x14ac:dyDescent="0.25">
      <c r="A133" s="8" t="s">
        <v>343</v>
      </c>
      <c r="B133" s="5" t="s">
        <v>92</v>
      </c>
      <c r="C133" s="5" t="s">
        <v>84</v>
      </c>
      <c r="D133" s="3" t="s">
        <v>28</v>
      </c>
      <c r="E133" s="3" t="s">
        <v>28</v>
      </c>
      <c r="F133" s="3" t="s">
        <v>28</v>
      </c>
      <c r="G133" s="3">
        <v>22123</v>
      </c>
      <c r="H133" s="3" t="s">
        <v>28</v>
      </c>
      <c r="I133" s="3" t="s">
        <v>28</v>
      </c>
      <c r="J133" s="3" t="s">
        <v>28</v>
      </c>
      <c r="K133" s="3" t="s">
        <v>28</v>
      </c>
      <c r="L133" s="3" t="s">
        <v>28</v>
      </c>
      <c r="M133" s="3" t="s">
        <v>28</v>
      </c>
    </row>
    <row r="134" spans="1:13" ht="25.5" x14ac:dyDescent="0.25">
      <c r="A134" s="8" t="s">
        <v>344</v>
      </c>
      <c r="B134" s="5" t="s">
        <v>83</v>
      </c>
      <c r="C134" s="5" t="s">
        <v>84</v>
      </c>
      <c r="D134" s="3" t="s">
        <v>28</v>
      </c>
      <c r="E134" s="3" t="s">
        <v>28</v>
      </c>
      <c r="F134" s="3" t="s">
        <v>28</v>
      </c>
      <c r="G134" s="3">
        <v>1694.3</v>
      </c>
      <c r="H134" s="3" t="s">
        <v>28</v>
      </c>
      <c r="I134" s="3" t="s">
        <v>28</v>
      </c>
      <c r="J134" s="3" t="s">
        <v>28</v>
      </c>
      <c r="K134" s="3" t="s">
        <v>28</v>
      </c>
      <c r="L134" s="3" t="s">
        <v>28</v>
      </c>
      <c r="M134" s="3" t="s">
        <v>28</v>
      </c>
    </row>
    <row r="135" spans="1:13" ht="76.5" x14ac:dyDescent="0.25">
      <c r="A135" s="8" t="s">
        <v>345</v>
      </c>
      <c r="B135" s="5" t="s">
        <v>85</v>
      </c>
      <c r="C135" s="5" t="s">
        <v>79</v>
      </c>
      <c r="D135" s="3" t="s">
        <v>28</v>
      </c>
      <c r="E135" s="3" t="s">
        <v>28</v>
      </c>
      <c r="F135" s="3" t="s">
        <v>28</v>
      </c>
      <c r="G135" s="3">
        <v>37.200000000000003</v>
      </c>
      <c r="H135" s="3" t="s">
        <v>28</v>
      </c>
      <c r="I135" s="3" t="s">
        <v>28</v>
      </c>
      <c r="J135" s="3" t="s">
        <v>28</v>
      </c>
      <c r="K135" s="3" t="s">
        <v>28</v>
      </c>
      <c r="L135" s="3" t="s">
        <v>28</v>
      </c>
      <c r="M135" s="3" t="s">
        <v>28</v>
      </c>
    </row>
    <row r="136" spans="1:13" ht="38.25" x14ac:dyDescent="0.25">
      <c r="A136" s="8" t="s">
        <v>346</v>
      </c>
      <c r="B136" s="5" t="s">
        <v>96</v>
      </c>
      <c r="C136" s="5" t="s">
        <v>84</v>
      </c>
      <c r="D136" s="3" t="s">
        <v>28</v>
      </c>
      <c r="E136" s="3" t="s">
        <v>28</v>
      </c>
      <c r="F136" s="3" t="s">
        <v>28</v>
      </c>
      <c r="G136" s="3">
        <v>14</v>
      </c>
      <c r="H136" s="3" t="s">
        <v>28</v>
      </c>
      <c r="I136" s="3" t="s">
        <v>28</v>
      </c>
      <c r="J136" s="3" t="s">
        <v>28</v>
      </c>
      <c r="K136" s="3" t="s">
        <v>28</v>
      </c>
      <c r="L136" s="3" t="s">
        <v>28</v>
      </c>
      <c r="M136" s="3" t="s">
        <v>28</v>
      </c>
    </row>
    <row r="137" spans="1:13" ht="51" x14ac:dyDescent="0.25">
      <c r="A137" s="8" t="s">
        <v>347</v>
      </c>
      <c r="B137" s="5" t="s">
        <v>97</v>
      </c>
      <c r="C137" s="5" t="s">
        <v>84</v>
      </c>
      <c r="D137" s="3" t="s">
        <v>28</v>
      </c>
      <c r="E137" s="3" t="s">
        <v>28</v>
      </c>
      <c r="F137" s="3" t="s">
        <v>28</v>
      </c>
      <c r="G137" s="3">
        <v>0</v>
      </c>
      <c r="H137" s="3" t="s">
        <v>28</v>
      </c>
      <c r="I137" s="3" t="s">
        <v>28</v>
      </c>
      <c r="J137" s="3" t="s">
        <v>28</v>
      </c>
      <c r="K137" s="3" t="s">
        <v>28</v>
      </c>
      <c r="L137" s="3" t="s">
        <v>28</v>
      </c>
      <c r="M137" s="3" t="s">
        <v>28</v>
      </c>
    </row>
    <row r="138" spans="1:13" ht="51" x14ac:dyDescent="0.25">
      <c r="A138" s="8" t="s">
        <v>348</v>
      </c>
      <c r="B138" s="5" t="s">
        <v>98</v>
      </c>
      <c r="C138" s="5" t="s">
        <v>84</v>
      </c>
      <c r="D138" s="3" t="s">
        <v>28</v>
      </c>
      <c r="E138" s="3" t="s">
        <v>28</v>
      </c>
      <c r="F138" s="3" t="s">
        <v>28</v>
      </c>
      <c r="G138" s="3">
        <v>2</v>
      </c>
      <c r="H138" s="3" t="s">
        <v>28</v>
      </c>
      <c r="I138" s="3" t="s">
        <v>28</v>
      </c>
      <c r="J138" s="3" t="s">
        <v>28</v>
      </c>
      <c r="K138" s="3" t="s">
        <v>28</v>
      </c>
      <c r="L138" s="3" t="s">
        <v>28</v>
      </c>
      <c r="M138" s="3" t="s">
        <v>28</v>
      </c>
    </row>
    <row r="139" spans="1:13" ht="63.75" x14ac:dyDescent="0.25">
      <c r="A139" s="8" t="s">
        <v>349</v>
      </c>
      <c r="B139" s="5" t="s">
        <v>144</v>
      </c>
      <c r="C139" s="5" t="s">
        <v>79</v>
      </c>
      <c r="D139" s="3" t="s">
        <v>28</v>
      </c>
      <c r="E139" s="3" t="s">
        <v>28</v>
      </c>
      <c r="F139" s="3" t="s">
        <v>28</v>
      </c>
      <c r="G139" s="3">
        <v>100</v>
      </c>
      <c r="H139" s="3" t="s">
        <v>28</v>
      </c>
      <c r="I139" s="3" t="s">
        <v>28</v>
      </c>
      <c r="J139" s="3" t="s">
        <v>28</v>
      </c>
      <c r="K139" s="3" t="s">
        <v>28</v>
      </c>
      <c r="L139" s="3" t="s">
        <v>28</v>
      </c>
      <c r="M139" s="3" t="s">
        <v>28</v>
      </c>
    </row>
    <row r="140" spans="1:13" ht="74.25" customHeight="1" x14ac:dyDescent="0.25">
      <c r="A140" s="8" t="s">
        <v>350</v>
      </c>
      <c r="B140" s="5" t="s">
        <v>403</v>
      </c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1:13" ht="63.75" x14ac:dyDescent="0.25">
      <c r="A141" s="16"/>
      <c r="B141" s="5" t="s">
        <v>100</v>
      </c>
      <c r="C141" s="5" t="s">
        <v>101</v>
      </c>
      <c r="D141" s="3">
        <v>0.69</v>
      </c>
      <c r="E141" s="3" t="s">
        <v>28</v>
      </c>
      <c r="F141" s="3">
        <v>0.8</v>
      </c>
      <c r="G141" s="3">
        <v>0.7</v>
      </c>
      <c r="H141" s="3">
        <v>0.39</v>
      </c>
      <c r="I141" s="3" t="s">
        <v>28</v>
      </c>
      <c r="J141" s="3" t="s">
        <v>28</v>
      </c>
      <c r="K141" s="3" t="s">
        <v>28</v>
      </c>
      <c r="L141" s="3" t="s">
        <v>28</v>
      </c>
      <c r="M141" s="3" t="s">
        <v>28</v>
      </c>
    </row>
    <row r="142" spans="1:13" ht="38.25" x14ac:dyDescent="0.25">
      <c r="A142" s="8" t="s">
        <v>351</v>
      </c>
      <c r="B142" s="5" t="s">
        <v>404</v>
      </c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</row>
    <row r="143" spans="1:13" ht="89.25" x14ac:dyDescent="0.25">
      <c r="A143" s="16"/>
      <c r="B143" s="5" t="s">
        <v>171</v>
      </c>
      <c r="C143" s="5" t="s">
        <v>79</v>
      </c>
      <c r="D143" s="3">
        <v>35.200000000000003</v>
      </c>
      <c r="E143" s="3">
        <v>90.9</v>
      </c>
      <c r="F143" s="3">
        <v>78.7</v>
      </c>
      <c r="G143" s="3">
        <v>93.7</v>
      </c>
      <c r="H143" s="3">
        <v>98.8</v>
      </c>
      <c r="I143" s="3">
        <v>100</v>
      </c>
      <c r="J143" s="3">
        <v>100</v>
      </c>
      <c r="K143" s="3">
        <v>100</v>
      </c>
      <c r="L143" s="3">
        <v>100</v>
      </c>
      <c r="M143" s="3">
        <v>100</v>
      </c>
    </row>
    <row r="144" spans="1:13" ht="51" x14ac:dyDescent="0.25">
      <c r="A144" s="8" t="s">
        <v>352</v>
      </c>
      <c r="B144" s="5" t="s">
        <v>405</v>
      </c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1:13" ht="38.25" x14ac:dyDescent="0.25">
      <c r="A145" s="16"/>
      <c r="B145" s="5" t="s">
        <v>116</v>
      </c>
      <c r="C145" s="5" t="s">
        <v>84</v>
      </c>
      <c r="D145" s="3">
        <v>618</v>
      </c>
      <c r="E145" s="3">
        <v>682</v>
      </c>
      <c r="F145" s="3">
        <v>685</v>
      </c>
      <c r="G145" s="3">
        <v>685</v>
      </c>
      <c r="H145" s="3">
        <v>691</v>
      </c>
      <c r="I145" s="3" t="s">
        <v>28</v>
      </c>
      <c r="J145" s="3" t="s">
        <v>28</v>
      </c>
      <c r="K145" s="3" t="s">
        <v>28</v>
      </c>
      <c r="L145" s="3" t="s">
        <v>28</v>
      </c>
      <c r="M145" s="3" t="s">
        <v>28</v>
      </c>
    </row>
    <row r="146" spans="1:13" ht="51" x14ac:dyDescent="0.25">
      <c r="A146" s="8" t="s">
        <v>353</v>
      </c>
      <c r="B146" s="5" t="s">
        <v>406</v>
      </c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</row>
    <row r="147" spans="1:13" ht="63.75" x14ac:dyDescent="0.25">
      <c r="A147" s="8" t="s">
        <v>354</v>
      </c>
      <c r="B147" s="5" t="s">
        <v>407</v>
      </c>
      <c r="C147" s="5" t="s">
        <v>79</v>
      </c>
      <c r="D147" s="3" t="s">
        <v>28</v>
      </c>
      <c r="E147" s="3" t="s">
        <v>28</v>
      </c>
      <c r="F147" s="3" t="s">
        <v>28</v>
      </c>
      <c r="G147" s="3">
        <v>75.8</v>
      </c>
      <c r="H147" s="3">
        <v>75.900000000000006</v>
      </c>
      <c r="I147" s="3">
        <v>75.900000000000006</v>
      </c>
      <c r="J147" s="3">
        <v>76.599999999999994</v>
      </c>
      <c r="K147" s="3">
        <v>76.2</v>
      </c>
      <c r="L147" s="3">
        <v>76.3</v>
      </c>
      <c r="M147" s="3">
        <v>76.5</v>
      </c>
    </row>
    <row r="148" spans="1:13" ht="76.5" x14ac:dyDescent="0.25">
      <c r="A148" s="8" t="s">
        <v>355</v>
      </c>
      <c r="B148" s="5" t="s">
        <v>88</v>
      </c>
      <c r="C148" s="5" t="s">
        <v>79</v>
      </c>
      <c r="D148" s="3" t="s">
        <v>28</v>
      </c>
      <c r="E148" s="3" t="s">
        <v>28</v>
      </c>
      <c r="F148" s="3" t="s">
        <v>28</v>
      </c>
      <c r="G148" s="3">
        <v>100</v>
      </c>
      <c r="H148" s="3">
        <v>102</v>
      </c>
      <c r="I148" s="3">
        <v>100</v>
      </c>
      <c r="J148" s="3">
        <v>100</v>
      </c>
      <c r="K148" s="3">
        <v>100</v>
      </c>
      <c r="L148" s="3">
        <v>100</v>
      </c>
      <c r="M148" s="3">
        <v>100</v>
      </c>
    </row>
    <row r="149" spans="1:13" ht="102" x14ac:dyDescent="0.25">
      <c r="A149" s="8" t="s">
        <v>356</v>
      </c>
      <c r="B149" s="5" t="s">
        <v>152</v>
      </c>
      <c r="C149" s="5" t="s">
        <v>79</v>
      </c>
      <c r="D149" s="3" t="s">
        <v>28</v>
      </c>
      <c r="E149" s="3" t="s">
        <v>28</v>
      </c>
      <c r="F149" s="3" t="s">
        <v>28</v>
      </c>
      <c r="G149" s="3">
        <v>20</v>
      </c>
      <c r="H149" s="3">
        <v>23.4</v>
      </c>
      <c r="I149" s="3">
        <v>24</v>
      </c>
      <c r="J149" s="3">
        <v>25</v>
      </c>
      <c r="K149" s="3">
        <v>26</v>
      </c>
      <c r="L149" s="3">
        <v>26</v>
      </c>
      <c r="M149" s="3">
        <v>27</v>
      </c>
    </row>
    <row r="150" spans="1:13" ht="89.25" x14ac:dyDescent="0.25">
      <c r="A150" s="8" t="s">
        <v>357</v>
      </c>
      <c r="B150" s="5" t="s">
        <v>153</v>
      </c>
      <c r="C150" s="5" t="s">
        <v>79</v>
      </c>
      <c r="D150" s="3" t="s">
        <v>28</v>
      </c>
      <c r="E150" s="3" t="s">
        <v>28</v>
      </c>
      <c r="F150" s="3" t="s">
        <v>28</v>
      </c>
      <c r="G150" s="3">
        <v>79.8</v>
      </c>
      <c r="H150" s="3">
        <v>82</v>
      </c>
      <c r="I150" s="3">
        <v>85</v>
      </c>
      <c r="J150" s="3">
        <v>86.2</v>
      </c>
      <c r="K150" s="3">
        <v>87</v>
      </c>
      <c r="L150" s="3">
        <v>88</v>
      </c>
      <c r="M150" s="3">
        <v>89</v>
      </c>
    </row>
    <row r="151" spans="1:13" ht="76.5" x14ac:dyDescent="0.25">
      <c r="A151" s="8" t="s">
        <v>53</v>
      </c>
      <c r="B151" s="5" t="s">
        <v>408</v>
      </c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</row>
    <row r="152" spans="1:13" ht="63.75" x14ac:dyDescent="0.25">
      <c r="A152" s="8" t="s">
        <v>358</v>
      </c>
      <c r="B152" s="5" t="s">
        <v>86</v>
      </c>
      <c r="C152" s="5" t="s">
        <v>79</v>
      </c>
      <c r="D152" s="3" t="s">
        <v>28</v>
      </c>
      <c r="E152" s="3" t="s">
        <v>28</v>
      </c>
      <c r="F152" s="3" t="s">
        <v>28</v>
      </c>
      <c r="G152" s="3">
        <v>155.80000000000001</v>
      </c>
      <c r="H152" s="3" t="s">
        <v>28</v>
      </c>
      <c r="I152" s="3" t="s">
        <v>28</v>
      </c>
      <c r="J152" s="3" t="s">
        <v>28</v>
      </c>
      <c r="K152" s="3" t="s">
        <v>28</v>
      </c>
      <c r="L152" s="3" t="s">
        <v>28</v>
      </c>
      <c r="M152" s="3" t="s">
        <v>28</v>
      </c>
    </row>
    <row r="153" spans="1:13" ht="89.25" x14ac:dyDescent="0.25">
      <c r="A153" s="8" t="s">
        <v>359</v>
      </c>
      <c r="B153" s="5" t="s">
        <v>172</v>
      </c>
      <c r="C153" s="5" t="s">
        <v>79</v>
      </c>
      <c r="D153" s="3" t="s">
        <v>28</v>
      </c>
      <c r="E153" s="3" t="s">
        <v>28</v>
      </c>
      <c r="F153" s="3" t="s">
        <v>28</v>
      </c>
      <c r="G153" s="3">
        <v>13.2</v>
      </c>
      <c r="H153" s="3" t="s">
        <v>28</v>
      </c>
      <c r="I153" s="3" t="s">
        <v>28</v>
      </c>
      <c r="J153" s="3" t="s">
        <v>28</v>
      </c>
      <c r="K153" s="3" t="s">
        <v>28</v>
      </c>
      <c r="L153" s="3" t="s">
        <v>28</v>
      </c>
      <c r="M153" s="3" t="s">
        <v>28</v>
      </c>
    </row>
    <row r="154" spans="1:13" ht="63.75" x14ac:dyDescent="0.25">
      <c r="A154" s="8" t="s">
        <v>360</v>
      </c>
      <c r="B154" s="5" t="s">
        <v>103</v>
      </c>
      <c r="C154" s="5" t="s">
        <v>79</v>
      </c>
      <c r="D154" s="3" t="s">
        <v>28</v>
      </c>
      <c r="E154" s="3" t="s">
        <v>28</v>
      </c>
      <c r="F154" s="3" t="s">
        <v>28</v>
      </c>
      <c r="G154" s="3">
        <v>100</v>
      </c>
      <c r="H154" s="3" t="s">
        <v>28</v>
      </c>
      <c r="I154" s="3" t="s">
        <v>28</v>
      </c>
      <c r="J154" s="3" t="s">
        <v>28</v>
      </c>
      <c r="K154" s="3" t="s">
        <v>28</v>
      </c>
      <c r="L154" s="3" t="s">
        <v>28</v>
      </c>
      <c r="M154" s="3" t="s">
        <v>28</v>
      </c>
    </row>
    <row r="155" spans="1:13" ht="63.75" x14ac:dyDescent="0.25">
      <c r="A155" s="8" t="s">
        <v>361</v>
      </c>
      <c r="B155" s="5" t="s">
        <v>104</v>
      </c>
      <c r="C155" s="5" t="s">
        <v>79</v>
      </c>
      <c r="D155" s="3" t="s">
        <v>28</v>
      </c>
      <c r="E155" s="3" t="s">
        <v>28</v>
      </c>
      <c r="F155" s="3" t="s">
        <v>28</v>
      </c>
      <c r="G155" s="3">
        <v>7.5</v>
      </c>
      <c r="H155" s="3" t="s">
        <v>28</v>
      </c>
      <c r="I155" s="3" t="s">
        <v>28</v>
      </c>
      <c r="J155" s="3" t="s">
        <v>28</v>
      </c>
      <c r="K155" s="3" t="s">
        <v>28</v>
      </c>
      <c r="L155" s="3" t="s">
        <v>28</v>
      </c>
      <c r="M155" s="3" t="s">
        <v>28</v>
      </c>
    </row>
    <row r="156" spans="1:13" ht="114.75" x14ac:dyDescent="0.25">
      <c r="A156" s="8" t="s">
        <v>362</v>
      </c>
      <c r="B156" s="5" t="s">
        <v>409</v>
      </c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7" spans="1:13" ht="38.25" x14ac:dyDescent="0.25">
      <c r="A157" s="16"/>
      <c r="B157" s="5" t="s">
        <v>165</v>
      </c>
      <c r="C157" s="5" t="s">
        <v>79</v>
      </c>
      <c r="D157" s="3" t="s">
        <v>28</v>
      </c>
      <c r="E157" s="3" t="s">
        <v>28</v>
      </c>
      <c r="F157" s="3">
        <v>12.9</v>
      </c>
      <c r="G157" s="3">
        <v>99.2</v>
      </c>
      <c r="H157" s="3" t="s">
        <v>28</v>
      </c>
      <c r="I157" s="3" t="s">
        <v>28</v>
      </c>
      <c r="J157" s="3" t="s">
        <v>28</v>
      </c>
      <c r="K157" s="3" t="s">
        <v>28</v>
      </c>
      <c r="L157" s="3" t="s">
        <v>28</v>
      </c>
      <c r="M157" s="3" t="s">
        <v>28</v>
      </c>
    </row>
    <row r="158" spans="1:13" ht="140.25" x14ac:dyDescent="0.25">
      <c r="A158" s="8" t="s">
        <v>363</v>
      </c>
      <c r="B158" s="5" t="s">
        <v>410</v>
      </c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</row>
    <row r="159" spans="1:13" ht="51" x14ac:dyDescent="0.25">
      <c r="A159" s="8" t="s">
        <v>364</v>
      </c>
      <c r="B159" s="5" t="s">
        <v>90</v>
      </c>
      <c r="C159" s="5" t="s">
        <v>82</v>
      </c>
      <c r="D159" s="3" t="s">
        <v>28</v>
      </c>
      <c r="E159" s="3" t="s">
        <v>28</v>
      </c>
      <c r="F159" s="3" t="s">
        <v>28</v>
      </c>
      <c r="G159" s="3" t="s">
        <v>28</v>
      </c>
      <c r="H159" s="3">
        <v>1100</v>
      </c>
      <c r="I159" s="3">
        <v>1100</v>
      </c>
      <c r="J159" s="3">
        <v>1100</v>
      </c>
      <c r="K159" s="3">
        <v>1100</v>
      </c>
      <c r="L159" s="3">
        <v>1100</v>
      </c>
      <c r="M159" s="3">
        <v>1100</v>
      </c>
    </row>
    <row r="160" spans="1:13" ht="63.75" x14ac:dyDescent="0.25">
      <c r="A160" s="8" t="s">
        <v>365</v>
      </c>
      <c r="B160" s="5" t="s">
        <v>156</v>
      </c>
      <c r="C160" s="5" t="s">
        <v>82</v>
      </c>
      <c r="D160" s="3" t="s">
        <v>28</v>
      </c>
      <c r="E160" s="3" t="s">
        <v>28</v>
      </c>
      <c r="F160" s="3" t="s">
        <v>28</v>
      </c>
      <c r="G160" s="3" t="s">
        <v>28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1</v>
      </c>
    </row>
    <row r="161" spans="1:13" ht="76.5" x14ac:dyDescent="0.25">
      <c r="A161" s="8" t="s">
        <v>366</v>
      </c>
      <c r="B161" s="5" t="s">
        <v>157</v>
      </c>
      <c r="C161" s="5" t="s">
        <v>158</v>
      </c>
      <c r="D161" s="3" t="s">
        <v>28</v>
      </c>
      <c r="E161" s="3" t="s">
        <v>28</v>
      </c>
      <c r="F161" s="3" t="s">
        <v>28</v>
      </c>
      <c r="G161" s="3" t="s">
        <v>28</v>
      </c>
      <c r="H161" s="3">
        <v>4200</v>
      </c>
      <c r="I161" s="3">
        <v>4200</v>
      </c>
      <c r="J161" s="3">
        <v>4350</v>
      </c>
      <c r="K161" s="3">
        <v>4350</v>
      </c>
      <c r="L161" s="3">
        <v>4350</v>
      </c>
      <c r="M161" s="3">
        <v>4500</v>
      </c>
    </row>
    <row r="162" spans="1:13" ht="114.75" x14ac:dyDescent="0.25">
      <c r="A162" s="8" t="s">
        <v>367</v>
      </c>
      <c r="B162" s="5" t="s">
        <v>159</v>
      </c>
      <c r="C162" s="5" t="s">
        <v>79</v>
      </c>
      <c r="D162" s="3" t="s">
        <v>28</v>
      </c>
      <c r="E162" s="3" t="s">
        <v>28</v>
      </c>
      <c r="F162" s="3" t="s">
        <v>28</v>
      </c>
      <c r="G162" s="3" t="s">
        <v>28</v>
      </c>
      <c r="H162" s="3">
        <v>63.8</v>
      </c>
      <c r="I162" s="3">
        <v>63.8</v>
      </c>
      <c r="J162" s="3">
        <v>63.8</v>
      </c>
      <c r="K162" s="3">
        <v>63.8</v>
      </c>
      <c r="L162" s="3">
        <v>63.8</v>
      </c>
      <c r="M162" s="3">
        <v>74.8</v>
      </c>
    </row>
    <row r="163" spans="1:13" ht="114.75" x14ac:dyDescent="0.25">
      <c r="A163" s="8" t="s">
        <v>368</v>
      </c>
      <c r="B163" s="5" t="s">
        <v>173</v>
      </c>
      <c r="C163" s="5" t="s">
        <v>79</v>
      </c>
      <c r="D163" s="3" t="s">
        <v>28</v>
      </c>
      <c r="E163" s="3" t="s">
        <v>28</v>
      </c>
      <c r="F163" s="3" t="s">
        <v>28</v>
      </c>
      <c r="G163" s="3" t="s">
        <v>28</v>
      </c>
      <c r="H163" s="3">
        <v>15</v>
      </c>
      <c r="I163" s="3">
        <v>17</v>
      </c>
      <c r="J163" s="3">
        <v>17</v>
      </c>
      <c r="K163" s="3">
        <v>17</v>
      </c>
      <c r="L163" s="3">
        <v>17</v>
      </c>
      <c r="M163" s="3">
        <v>28</v>
      </c>
    </row>
    <row r="164" spans="1:13" ht="178.5" x14ac:dyDescent="0.25">
      <c r="A164" s="8" t="s">
        <v>369</v>
      </c>
      <c r="B164" s="5" t="s">
        <v>386</v>
      </c>
      <c r="C164" s="5" t="s">
        <v>79</v>
      </c>
      <c r="D164" s="3" t="s">
        <v>28</v>
      </c>
      <c r="E164" s="3" t="s">
        <v>28</v>
      </c>
      <c r="F164" s="3" t="s">
        <v>28</v>
      </c>
      <c r="G164" s="3" t="s">
        <v>28</v>
      </c>
      <c r="H164" s="3">
        <v>5</v>
      </c>
      <c r="I164" s="3">
        <v>6</v>
      </c>
      <c r="J164" s="3">
        <v>6</v>
      </c>
      <c r="K164" s="3">
        <v>6</v>
      </c>
      <c r="L164" s="3">
        <v>6</v>
      </c>
      <c r="M164" s="3">
        <v>15</v>
      </c>
    </row>
    <row r="165" spans="1:13" ht="25.5" x14ac:dyDescent="0.25">
      <c r="A165" s="27" t="s">
        <v>174</v>
      </c>
      <c r="B165" s="167" t="s">
        <v>175</v>
      </c>
      <c r="C165" s="167"/>
      <c r="D165" s="167"/>
      <c r="E165" s="167"/>
      <c r="F165" s="167"/>
      <c r="G165" s="167"/>
      <c r="H165" s="167"/>
      <c r="I165" s="167"/>
      <c r="J165" s="167"/>
      <c r="K165" s="167"/>
      <c r="L165" s="167"/>
      <c r="M165" s="167"/>
    </row>
    <row r="166" spans="1:13" ht="38.25" x14ac:dyDescent="0.25">
      <c r="A166" s="8" t="s">
        <v>370</v>
      </c>
      <c r="B166" s="5" t="s">
        <v>411</v>
      </c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</row>
    <row r="167" spans="1:13" ht="38.25" x14ac:dyDescent="0.25">
      <c r="A167" s="8" t="s">
        <v>371</v>
      </c>
      <c r="B167" s="5" t="s">
        <v>81</v>
      </c>
      <c r="C167" s="5" t="s">
        <v>82</v>
      </c>
      <c r="D167" s="3" t="s">
        <v>28</v>
      </c>
      <c r="E167" s="3" t="s">
        <v>28</v>
      </c>
      <c r="F167" s="3" t="s">
        <v>28</v>
      </c>
      <c r="G167" s="3" t="s">
        <v>28</v>
      </c>
      <c r="H167" s="3">
        <v>30</v>
      </c>
      <c r="I167" s="3" t="s">
        <v>28</v>
      </c>
      <c r="J167" s="3" t="s">
        <v>28</v>
      </c>
      <c r="K167" s="3" t="s">
        <v>28</v>
      </c>
      <c r="L167" s="3" t="s">
        <v>28</v>
      </c>
      <c r="M167" s="3" t="s">
        <v>28</v>
      </c>
    </row>
    <row r="168" spans="1:13" ht="25.5" x14ac:dyDescent="0.25">
      <c r="A168" s="8" t="s">
        <v>372</v>
      </c>
      <c r="B168" s="5" t="s">
        <v>108</v>
      </c>
      <c r="C168" s="5" t="s">
        <v>109</v>
      </c>
      <c r="D168" s="3" t="s">
        <v>28</v>
      </c>
      <c r="E168" s="3" t="s">
        <v>28</v>
      </c>
      <c r="F168" s="3" t="s">
        <v>28</v>
      </c>
      <c r="G168" s="3" t="s">
        <v>28</v>
      </c>
      <c r="H168" s="3">
        <v>225.2</v>
      </c>
      <c r="I168" s="3" t="s">
        <v>28</v>
      </c>
      <c r="J168" s="3" t="s">
        <v>28</v>
      </c>
      <c r="K168" s="3" t="s">
        <v>28</v>
      </c>
      <c r="L168" s="3" t="s">
        <v>28</v>
      </c>
      <c r="M168" s="3" t="s">
        <v>28</v>
      </c>
    </row>
    <row r="169" spans="1:13" x14ac:dyDescent="0.25">
      <c r="A169" s="8" t="s">
        <v>373</v>
      </c>
      <c r="B169" s="5" t="s">
        <v>110</v>
      </c>
      <c r="C169" s="5" t="s">
        <v>111</v>
      </c>
      <c r="D169" s="3" t="s">
        <v>28</v>
      </c>
      <c r="E169" s="3" t="s">
        <v>28</v>
      </c>
      <c r="F169" s="3" t="s">
        <v>28</v>
      </c>
      <c r="G169" s="3" t="s">
        <v>28</v>
      </c>
      <c r="H169" s="3">
        <v>13.5</v>
      </c>
      <c r="I169" s="3" t="s">
        <v>28</v>
      </c>
      <c r="J169" s="3" t="s">
        <v>28</v>
      </c>
      <c r="K169" s="3" t="s">
        <v>28</v>
      </c>
      <c r="L169" s="3" t="s">
        <v>28</v>
      </c>
      <c r="M169" s="3" t="s">
        <v>28</v>
      </c>
    </row>
    <row r="170" spans="1:13" x14ac:dyDescent="0.25">
      <c r="A170" s="8" t="s">
        <v>374</v>
      </c>
      <c r="B170" s="5" t="s">
        <v>112</v>
      </c>
      <c r="C170" s="5" t="s">
        <v>111</v>
      </c>
      <c r="D170" s="3" t="s">
        <v>28</v>
      </c>
      <c r="E170" s="3" t="s">
        <v>28</v>
      </c>
      <c r="F170" s="3" t="s">
        <v>28</v>
      </c>
      <c r="G170" s="3" t="s">
        <v>28</v>
      </c>
      <c r="H170" s="3">
        <v>36.5</v>
      </c>
      <c r="I170" s="3" t="s">
        <v>28</v>
      </c>
      <c r="J170" s="3" t="s">
        <v>28</v>
      </c>
      <c r="K170" s="3" t="s">
        <v>28</v>
      </c>
      <c r="L170" s="3" t="s">
        <v>28</v>
      </c>
      <c r="M170" s="3" t="s">
        <v>28</v>
      </c>
    </row>
    <row r="171" spans="1:13" ht="38.25" x14ac:dyDescent="0.25">
      <c r="A171" s="8" t="s">
        <v>375</v>
      </c>
      <c r="B171" s="5" t="s">
        <v>113</v>
      </c>
      <c r="C171" s="5" t="s">
        <v>84</v>
      </c>
      <c r="D171" s="3" t="s">
        <v>28</v>
      </c>
      <c r="E171" s="3" t="s">
        <v>28</v>
      </c>
      <c r="F171" s="3" t="s">
        <v>28</v>
      </c>
      <c r="G171" s="3" t="s">
        <v>28</v>
      </c>
      <c r="H171" s="3">
        <v>5144</v>
      </c>
      <c r="I171" s="3" t="s">
        <v>28</v>
      </c>
      <c r="J171" s="3" t="s">
        <v>28</v>
      </c>
      <c r="K171" s="3" t="s">
        <v>28</v>
      </c>
      <c r="L171" s="3" t="s">
        <v>28</v>
      </c>
      <c r="M171" s="3" t="s">
        <v>28</v>
      </c>
    </row>
    <row r="172" spans="1:13" ht="51" x14ac:dyDescent="0.25">
      <c r="A172" s="8" t="s">
        <v>376</v>
      </c>
      <c r="B172" s="5" t="s">
        <v>114</v>
      </c>
      <c r="C172" s="5" t="s">
        <v>84</v>
      </c>
      <c r="D172" s="3" t="s">
        <v>28</v>
      </c>
      <c r="E172" s="3" t="s">
        <v>28</v>
      </c>
      <c r="F172" s="3" t="s">
        <v>28</v>
      </c>
      <c r="G172" s="3" t="s">
        <v>28</v>
      </c>
      <c r="H172" s="3">
        <v>2582</v>
      </c>
      <c r="I172" s="3" t="s">
        <v>28</v>
      </c>
      <c r="J172" s="3" t="s">
        <v>28</v>
      </c>
      <c r="K172" s="3" t="s">
        <v>28</v>
      </c>
      <c r="L172" s="3" t="s">
        <v>28</v>
      </c>
      <c r="M172" s="3" t="s">
        <v>28</v>
      </c>
    </row>
    <row r="173" spans="1:13" ht="25.5" x14ac:dyDescent="0.25">
      <c r="A173" s="8" t="s">
        <v>377</v>
      </c>
      <c r="B173" s="5" t="s">
        <v>115</v>
      </c>
      <c r="C173" s="5" t="s">
        <v>79</v>
      </c>
      <c r="D173" s="3" t="s">
        <v>28</v>
      </c>
      <c r="E173" s="3" t="s">
        <v>28</v>
      </c>
      <c r="F173" s="3" t="s">
        <v>28</v>
      </c>
      <c r="G173" s="3" t="s">
        <v>28</v>
      </c>
      <c r="H173" s="3">
        <v>26.1</v>
      </c>
      <c r="I173" s="3" t="s">
        <v>28</v>
      </c>
      <c r="J173" s="3" t="s">
        <v>28</v>
      </c>
      <c r="K173" s="3" t="s">
        <v>28</v>
      </c>
      <c r="L173" s="3" t="s">
        <v>28</v>
      </c>
      <c r="M173" s="3" t="s">
        <v>28</v>
      </c>
    </row>
    <row r="174" spans="1:13" ht="120.75" customHeight="1" x14ac:dyDescent="0.25">
      <c r="A174" s="8" t="s">
        <v>378</v>
      </c>
      <c r="B174" s="5" t="s">
        <v>412</v>
      </c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</row>
    <row r="175" spans="1:13" ht="76.5" x14ac:dyDescent="0.25">
      <c r="A175" s="16"/>
      <c r="B175" s="5" t="s">
        <v>176</v>
      </c>
      <c r="C175" s="5" t="s">
        <v>79</v>
      </c>
      <c r="D175" s="3" t="s">
        <v>28</v>
      </c>
      <c r="E175" s="3" t="s">
        <v>28</v>
      </c>
      <c r="F175" s="3" t="s">
        <v>28</v>
      </c>
      <c r="G175" s="3">
        <v>100</v>
      </c>
      <c r="H175" s="3">
        <v>100</v>
      </c>
      <c r="I175" s="3">
        <v>100</v>
      </c>
      <c r="J175" s="3" t="s">
        <v>28</v>
      </c>
      <c r="K175" s="3" t="s">
        <v>28</v>
      </c>
      <c r="L175" s="3" t="s">
        <v>28</v>
      </c>
      <c r="M175" s="3" t="s">
        <v>28</v>
      </c>
    </row>
    <row r="176" spans="1:13" ht="51" x14ac:dyDescent="0.25">
      <c r="A176" s="8" t="s">
        <v>379</v>
      </c>
      <c r="B176" s="5" t="s">
        <v>413</v>
      </c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</row>
    <row r="177" spans="1:13" ht="63.75" x14ac:dyDescent="0.25">
      <c r="A177" s="8" t="s">
        <v>380</v>
      </c>
      <c r="B177" s="5" t="s">
        <v>414</v>
      </c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</row>
    <row r="178" spans="1:13" ht="63.75" x14ac:dyDescent="0.25">
      <c r="A178" s="16"/>
      <c r="B178" s="5" t="s">
        <v>177</v>
      </c>
      <c r="C178" s="5" t="s">
        <v>84</v>
      </c>
      <c r="D178" s="3" t="s">
        <v>28</v>
      </c>
      <c r="E178" s="3" t="s">
        <v>28</v>
      </c>
      <c r="F178" s="3" t="s">
        <v>28</v>
      </c>
      <c r="G178" s="3" t="s">
        <v>28</v>
      </c>
      <c r="H178" s="3" t="s">
        <v>28</v>
      </c>
      <c r="I178" s="3">
        <v>2</v>
      </c>
      <c r="J178" s="3">
        <v>5</v>
      </c>
      <c r="K178" s="3" t="s">
        <v>28</v>
      </c>
      <c r="L178" s="3" t="s">
        <v>28</v>
      </c>
      <c r="M178" s="3" t="s">
        <v>28</v>
      </c>
    </row>
    <row r="179" spans="1:13" ht="25.5" x14ac:dyDescent="0.25">
      <c r="A179" s="8" t="s">
        <v>183</v>
      </c>
      <c r="B179" s="5" t="s">
        <v>415</v>
      </c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1:13" ht="76.5" x14ac:dyDescent="0.25">
      <c r="A180" s="8" t="s">
        <v>381</v>
      </c>
      <c r="B180" s="5" t="s">
        <v>91</v>
      </c>
      <c r="C180" s="5" t="s">
        <v>79</v>
      </c>
      <c r="D180" s="3" t="s">
        <v>28</v>
      </c>
      <c r="E180" s="3" t="s">
        <v>28</v>
      </c>
      <c r="F180" s="3" t="s">
        <v>28</v>
      </c>
      <c r="G180" s="3" t="s">
        <v>28</v>
      </c>
      <c r="H180" s="3" t="s">
        <v>28</v>
      </c>
      <c r="I180" s="3" t="s">
        <v>28</v>
      </c>
      <c r="J180" s="3">
        <v>37.200000000000003</v>
      </c>
      <c r="K180" s="3">
        <v>80</v>
      </c>
      <c r="L180" s="3">
        <v>90</v>
      </c>
      <c r="M180" s="3">
        <v>100</v>
      </c>
    </row>
    <row r="181" spans="1:13" ht="76.5" x14ac:dyDescent="0.25">
      <c r="A181" s="8" t="s">
        <v>382</v>
      </c>
      <c r="B181" s="5" t="s">
        <v>178</v>
      </c>
      <c r="C181" s="5" t="s">
        <v>79</v>
      </c>
      <c r="D181" s="3" t="s">
        <v>28</v>
      </c>
      <c r="E181" s="3" t="s">
        <v>28</v>
      </c>
      <c r="F181" s="3" t="s">
        <v>28</v>
      </c>
      <c r="G181" s="3" t="s">
        <v>28</v>
      </c>
      <c r="H181" s="3" t="s">
        <v>28</v>
      </c>
      <c r="I181" s="3" t="s">
        <v>28</v>
      </c>
      <c r="J181" s="3">
        <v>80</v>
      </c>
      <c r="K181" s="3">
        <v>80</v>
      </c>
      <c r="L181" s="3">
        <v>90</v>
      </c>
      <c r="M181" s="3">
        <v>100</v>
      </c>
    </row>
    <row r="182" spans="1:13" ht="38.25" x14ac:dyDescent="0.25">
      <c r="A182" s="29" t="s">
        <v>184</v>
      </c>
      <c r="B182" s="30" t="s">
        <v>423</v>
      </c>
      <c r="C182" s="30"/>
      <c r="D182" s="31"/>
      <c r="E182" s="31"/>
      <c r="F182" s="31"/>
      <c r="G182" s="31"/>
      <c r="H182" s="31"/>
      <c r="I182" s="31"/>
      <c r="J182" s="31"/>
      <c r="K182" s="31"/>
      <c r="L182" s="31"/>
      <c r="M182" s="31"/>
    </row>
    <row r="183" spans="1:13" x14ac:dyDescent="0.25">
      <c r="A183" s="29"/>
      <c r="B183" s="30"/>
      <c r="C183" s="30"/>
      <c r="D183" s="31" t="s">
        <v>28</v>
      </c>
      <c r="E183" s="31" t="s">
        <v>28</v>
      </c>
      <c r="F183" s="31" t="s">
        <v>28</v>
      </c>
      <c r="G183" s="31" t="s">
        <v>28</v>
      </c>
      <c r="H183" s="31" t="s">
        <v>28</v>
      </c>
      <c r="I183" s="31" t="s">
        <v>28</v>
      </c>
      <c r="J183" s="31" t="s">
        <v>28</v>
      </c>
      <c r="K183" s="31"/>
      <c r="L183" s="31"/>
      <c r="M183" s="31"/>
    </row>
    <row r="184" spans="1:13" ht="63.75" x14ac:dyDescent="0.25">
      <c r="A184" s="29" t="s">
        <v>422</v>
      </c>
      <c r="B184" s="40" t="s">
        <v>426</v>
      </c>
      <c r="C184" s="30"/>
      <c r="D184" s="31"/>
      <c r="E184" s="31"/>
      <c r="F184" s="31"/>
      <c r="G184" s="31"/>
      <c r="H184" s="31"/>
      <c r="I184" s="31"/>
      <c r="J184" s="31"/>
      <c r="K184" s="31"/>
      <c r="L184" s="31"/>
      <c r="M184" s="31"/>
    </row>
    <row r="185" spans="1:13" ht="79.5" customHeight="1" x14ac:dyDescent="0.25">
      <c r="A185" s="30"/>
      <c r="B185" s="42" t="s">
        <v>427</v>
      </c>
      <c r="C185" s="30" t="s">
        <v>79</v>
      </c>
      <c r="D185" s="31" t="s">
        <v>28</v>
      </c>
      <c r="E185" s="31" t="s">
        <v>28</v>
      </c>
      <c r="F185" s="31" t="s">
        <v>28</v>
      </c>
      <c r="G185" s="31" t="s">
        <v>28</v>
      </c>
      <c r="H185" s="31" t="s">
        <v>28</v>
      </c>
      <c r="I185" s="31" t="s">
        <v>28</v>
      </c>
      <c r="J185" s="31" t="s">
        <v>28</v>
      </c>
      <c r="K185" s="31">
        <v>18</v>
      </c>
      <c r="L185" s="31">
        <v>100</v>
      </c>
      <c r="M185" s="31" t="s">
        <v>28</v>
      </c>
    </row>
    <row r="188" spans="1:13" x14ac:dyDescent="0.25">
      <c r="A188" s="82" t="s">
        <v>417</v>
      </c>
      <c r="B188" s="83"/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</row>
  </sheetData>
  <mergeCells count="12">
    <mergeCell ref="A188:M188"/>
    <mergeCell ref="B165:M165"/>
    <mergeCell ref="B41:M41"/>
    <mergeCell ref="D10:M10"/>
    <mergeCell ref="A1:M1"/>
    <mergeCell ref="A3:M3"/>
    <mergeCell ref="A5:M5"/>
    <mergeCell ref="A7:M7"/>
    <mergeCell ref="A8:M8"/>
    <mergeCell ref="A10:A11"/>
    <mergeCell ref="B10:B11"/>
    <mergeCell ref="C10:C11"/>
  </mergeCells>
  <hyperlinks>
    <hyperlink ref="B165" r:id="rId1" display="consultantplus://offline/ref=F441B531C708D23DBF5FA90E6EE001BC2B546C66552244E9DBD792823613E11B8CC7D5306F80B78994B97C41O4S5H"/>
  </hyperlinks>
  <pageMargins left="0.70866141732283472" right="0.70866141732283472" top="0.74803149606299213" bottom="0.74803149606299213" header="0.31496062992125984" footer="0.31496062992125984"/>
  <pageSetup paperSize="9" orientation="landscape" verticalDpi="0" r:id="rId2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Приложение 1</vt:lpstr>
      <vt:lpstr>Приложение 2</vt:lpstr>
      <vt:lpstr>Приложение 3</vt:lpstr>
      <vt:lpstr>Лист1</vt:lpstr>
      <vt:lpstr>Лист2</vt:lpstr>
      <vt:lpstr>Лист3</vt:lpstr>
      <vt:lpstr>Лист1!Заголовки_для_печати</vt:lpstr>
      <vt:lpstr>Лист2!Заголовки_для_печати</vt:lpstr>
      <vt:lpstr>Лист3!Заголовки_для_печати</vt:lpstr>
      <vt:lpstr>'Приложение 1'!Заголовки_для_печати</vt:lpstr>
      <vt:lpstr>'Приложение 2'!Заголовки_для_печати</vt:lpstr>
      <vt:lpstr>'Приложение 3'!Заголовки_для_печати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i_sulyaeva</dc:creator>
  <cp:lastModifiedBy>Любовь В. Кузнецова</cp:lastModifiedBy>
  <cp:lastPrinted>2018-05-29T11:28:52Z</cp:lastPrinted>
  <dcterms:created xsi:type="dcterms:W3CDTF">2018-03-22T11:04:44Z</dcterms:created>
  <dcterms:modified xsi:type="dcterms:W3CDTF">2018-06-07T09:11:21Z</dcterms:modified>
</cp:coreProperties>
</file>